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1955" windowHeight="5730" activeTab="0"/>
  </bookViews>
  <sheets>
    <sheet name="1) Contexte" sheetId="1" r:id="rId1"/>
    <sheet name="2) Grille d'évaluation" sheetId="2" r:id="rId2"/>
    <sheet name="3) Résultats" sheetId="3" r:id="rId3"/>
    <sheet name="4) Cartographie EFQM" sheetId="4" r:id="rId4"/>
    <sheet name="6) Retour d'expérience" sheetId="5" r:id="rId5"/>
    <sheet name="Modèle EFQM" sheetId="6" r:id="rId6"/>
  </sheets>
  <externalReferences>
    <externalReference r:id="rId9"/>
  </externalReferences>
  <definedNames>
    <definedName name="CRITERIA">'[1]Données'!$A$2:$A$6</definedName>
    <definedName name="_xlnm.Print_Titles" localSheetId="1">'2) Grille d''évaluation'!$1:$8</definedName>
    <definedName name="_xlnm.Print_Titles" localSheetId="3">'4) Cartographie EFQM'!$1:$6</definedName>
    <definedName name="Z_E99301F7_5AF4_4EA6_A472_9AA1DE8CD9AA_.wvu.Cols" localSheetId="2" hidden="1">'3) Résultats'!$G:$I</definedName>
    <definedName name="Z_E99301F7_5AF4_4EA6_A472_9AA1DE8CD9AA_.wvu.PrintArea" localSheetId="1" hidden="1">'2) Grille d''évaluation'!$A$1:$F$79</definedName>
    <definedName name="Z_E99301F7_5AF4_4EA6_A472_9AA1DE8CD9AA_.wvu.PrintArea" localSheetId="2" hidden="1">'3) Résultats'!$A$1:$K$23</definedName>
    <definedName name="Z_E99301F7_5AF4_4EA6_A472_9AA1DE8CD9AA_.wvu.PrintArea" localSheetId="3" hidden="1">'4) Cartographie EFQM'!$A$1:$D$34</definedName>
    <definedName name="Z_E99301F7_5AF4_4EA6_A472_9AA1DE8CD9AA_.wvu.PrintArea" localSheetId="4" hidden="1">'6) Retour d''expérience'!$A$1:$C$53</definedName>
    <definedName name="Z_E99301F7_5AF4_4EA6_A472_9AA1DE8CD9AA_.wvu.PrintTitles" localSheetId="1" hidden="1">'2) Grille d''évaluation'!$1:$8</definedName>
    <definedName name="Z_E99301F7_5AF4_4EA6_A472_9AA1DE8CD9AA_.wvu.PrintTitles" localSheetId="3" hidden="1">'4) Cartographie EFQM'!$1:$6</definedName>
    <definedName name="_xlnm.Print_Area" localSheetId="1">'2) Grille d''évaluation'!$A$1:$F$79</definedName>
    <definedName name="_xlnm.Print_Area" localSheetId="2">'3) Résultats'!$A$1:$K$23</definedName>
    <definedName name="_xlnm.Print_Area" localSheetId="3">'4) Cartographie EFQM'!$A$1:$D$34</definedName>
    <definedName name="_xlnm.Print_Area" localSheetId="4">'6) Retour d''expérience'!$A$1:$C$53</definedName>
  </definedNames>
  <calcPr fullCalcOnLoad="1"/>
</workbook>
</file>

<file path=xl/sharedStrings.xml><?xml version="1.0" encoding="utf-8"?>
<sst xmlns="http://schemas.openxmlformats.org/spreadsheetml/2006/main" count="284" uniqueCount="206">
  <si>
    <t>relative</t>
  </si>
  <si>
    <t>...</t>
  </si>
  <si>
    <t>Date :  </t>
  </si>
  <si>
    <t>Nom et Fonction du signataire :  </t>
  </si>
  <si>
    <r>
      <t>A LIRE !...</t>
    </r>
    <r>
      <rPr>
        <b/>
        <sz val="10"/>
        <color indexed="8"/>
        <rFont val="Arial"/>
        <family val="2"/>
      </rPr>
      <t xml:space="preserve"> </t>
    </r>
  </si>
  <si>
    <r>
      <t>Comment  ? :</t>
    </r>
    <r>
      <rPr>
        <sz val="10"/>
        <color indexed="8"/>
        <rFont val="Arial"/>
        <family val="2"/>
      </rPr>
      <t xml:space="preserve"> </t>
    </r>
  </si>
  <si>
    <t>Résultats</t>
  </si>
  <si>
    <t>l'évaluation</t>
  </si>
  <si>
    <t>de</t>
  </si>
  <si>
    <t>Légende : (peut être modifiée)</t>
  </si>
  <si>
    <t>Fiche de retour d'expérience (1 page A4 en recto)</t>
  </si>
  <si>
    <r>
      <t xml:space="preserve">Remplir la mission principale </t>
    </r>
    <r>
      <rPr>
        <sz val="12"/>
        <color indexed="57"/>
        <rFont val="Arial"/>
        <family val="2"/>
      </rPr>
      <t xml:space="preserve">: moyennes et écarts-types des % de </t>
    </r>
    <r>
      <rPr>
        <b/>
        <sz val="12"/>
        <color indexed="57"/>
        <rFont val="Arial"/>
        <family val="2"/>
      </rPr>
      <t>conformité</t>
    </r>
    <r>
      <rPr>
        <sz val="12"/>
        <color indexed="57"/>
        <rFont val="Arial"/>
        <family val="2"/>
      </rPr>
      <t xml:space="preserve"> évalués</t>
    </r>
  </si>
  <si>
    <t>Signature :</t>
  </si>
  <si>
    <t>Autodiagnostic :</t>
  </si>
  <si>
    <r>
      <t xml:space="preserve">Pour Quoi ? </t>
    </r>
    <r>
      <rPr>
        <sz val="10"/>
        <color indexed="8"/>
        <rFont val="Arial"/>
        <family val="2"/>
      </rPr>
      <t xml:space="preserve">: </t>
    </r>
  </si>
  <si>
    <t>5 : ...</t>
  </si>
  <si>
    <t>6 : ...</t>
  </si>
  <si>
    <t>7 : ...</t>
  </si>
  <si>
    <t>Scores</t>
  </si>
  <si>
    <r>
      <t>1.</t>
    </r>
    <r>
      <rPr>
        <sz val="10"/>
        <color indexed="8"/>
        <rFont val="Arial"/>
        <family val="2"/>
      </rPr>
      <t xml:space="preserve"> </t>
    </r>
    <r>
      <rPr>
        <b/>
        <sz val="10"/>
        <color indexed="8"/>
        <rFont val="Arial"/>
        <family val="2"/>
      </rPr>
      <t>Utilisez</t>
    </r>
    <r>
      <rPr>
        <sz val="10"/>
        <color indexed="8"/>
        <rFont val="Arial"/>
        <family val="2"/>
      </rPr>
      <t xml:space="preserve"> cet outil d’autodiagnostic simple et rapide en documentant les zones blanches</t>
    </r>
  </si>
  <si>
    <t>Evaluateurs</t>
  </si>
  <si>
    <t>moyenne :</t>
  </si>
  <si>
    <t>jour, mois, année</t>
  </si>
  <si>
    <t xml:space="preserve">Noms des évaluateurs :  </t>
  </si>
  <si>
    <t>Saisie :</t>
  </si>
  <si>
    <t>PROBLEME</t>
  </si>
  <si>
    <t>CAUSES</t>
  </si>
  <si>
    <t>CONSEQUENCES</t>
  </si>
  <si>
    <t>PROPOSITIONS</t>
  </si>
  <si>
    <t>7. Les améliorations souhaitées sur la grille d’évaluation sont :</t>
  </si>
  <si>
    <t>Plans d'action :</t>
  </si>
  <si>
    <r>
      <t>2.</t>
    </r>
    <r>
      <rPr>
        <sz val="10"/>
        <color indexed="8"/>
        <rFont val="Arial"/>
        <family val="2"/>
      </rPr>
      <t xml:space="preserve"> </t>
    </r>
    <r>
      <rPr>
        <b/>
        <sz val="10"/>
        <color indexed="8"/>
        <rFont val="Arial"/>
        <family val="2"/>
      </rPr>
      <t>Visualisez</t>
    </r>
    <r>
      <rPr>
        <sz val="10"/>
        <color indexed="8"/>
        <rFont val="Arial"/>
        <family val="2"/>
      </rPr>
      <t xml:space="preserve"> votre situation avec les onglets "cartographies" et </t>
    </r>
    <r>
      <rPr>
        <b/>
        <sz val="10"/>
        <color indexed="8"/>
        <rFont val="Arial"/>
        <family val="2"/>
      </rPr>
      <t>identifiez</t>
    </r>
    <r>
      <rPr>
        <sz val="10"/>
        <color indexed="8"/>
        <rFont val="Arial"/>
        <family val="2"/>
      </rPr>
      <t xml:space="preserve"> les améliorations nécessaires</t>
    </r>
  </si>
  <si>
    <r>
      <t>3.</t>
    </r>
    <r>
      <rPr>
        <sz val="10"/>
        <color indexed="8"/>
        <rFont val="Arial"/>
        <family val="2"/>
      </rPr>
      <t xml:space="preserve"> </t>
    </r>
    <r>
      <rPr>
        <b/>
        <sz val="10"/>
        <color indexed="8"/>
        <rFont val="Arial"/>
        <family val="2"/>
      </rPr>
      <t>Imprimez,</t>
    </r>
    <r>
      <rPr>
        <sz val="10"/>
        <color indexed="8"/>
        <rFont val="Arial"/>
        <family val="2"/>
      </rPr>
      <t xml:space="preserve"> </t>
    </r>
    <r>
      <rPr>
        <b/>
        <sz val="10"/>
        <color indexed="8"/>
        <rFont val="Arial"/>
        <family val="2"/>
      </rPr>
      <t>communiquez</t>
    </r>
    <r>
      <rPr>
        <sz val="10"/>
        <color indexed="8"/>
        <rFont val="Arial"/>
        <family val="2"/>
      </rPr>
      <t xml:space="preserve"> et </t>
    </r>
    <r>
      <rPr>
        <b/>
        <sz val="10"/>
        <color indexed="8"/>
        <rFont val="Arial"/>
        <family val="2"/>
      </rPr>
      <t>capitalisez</t>
    </r>
    <r>
      <rPr>
        <sz val="10"/>
        <color indexed="8"/>
        <rFont val="Arial"/>
        <family val="2"/>
      </rPr>
      <t xml:space="preserve"> les résultats dans votre système qualité</t>
    </r>
  </si>
  <si>
    <t>item</t>
  </si>
  <si>
    <r>
      <t>1. L'outil d'autodiagnostic est exploitable dans mon contexte professionnel (</t>
    </r>
    <r>
      <rPr>
        <i/>
        <sz val="10"/>
        <color indexed="12"/>
        <rFont val="Arial"/>
        <family val="2"/>
      </rPr>
      <t>oui/non/partiellement</t>
    </r>
    <r>
      <rPr>
        <sz val="10"/>
        <color indexed="12"/>
        <rFont val="Arial"/>
        <family val="2"/>
      </rPr>
      <t>) :</t>
    </r>
  </si>
  <si>
    <t>A REMPLIR !... (Informations nécessaires pour élaborer les retours d'expériences. Elles resteront ANONYMES )</t>
  </si>
  <si>
    <r>
      <t>2. Le temps consacré à la saisie de l’autodiagnostic est de (</t>
    </r>
    <r>
      <rPr>
        <i/>
        <sz val="10"/>
        <color indexed="12"/>
        <rFont val="Arial"/>
        <family val="2"/>
      </rPr>
      <t>mn ou heures</t>
    </r>
    <r>
      <rPr>
        <sz val="10"/>
        <color indexed="12"/>
        <rFont val="Arial"/>
        <family val="2"/>
      </rPr>
      <t>) :</t>
    </r>
  </si>
  <si>
    <t>Signature :</t>
  </si>
  <si>
    <t>4 : Prénom NOM, Fonction</t>
  </si>
  <si>
    <t>Liste des évaluateurs :</t>
  </si>
  <si>
    <t>Note</t>
  </si>
  <si>
    <t xml:space="preserve">Calcul automatique </t>
  </si>
  <si>
    <t>Signature :</t>
  </si>
  <si>
    <t xml:space="preserve"> Fiche de méta-données (1 page A4 en recto)</t>
  </si>
  <si>
    <t>Valeurs selon le choix</t>
  </si>
  <si>
    <t xml:space="preserve">Note </t>
  </si>
  <si>
    <t>Cotation (0 à 1)</t>
  </si>
  <si>
    <t>Calcul automatique</t>
  </si>
  <si>
    <t>Moyenne</t>
  </si>
  <si>
    <t>Moy+ET</t>
  </si>
  <si>
    <t>Ecart-Type 
(ET)</t>
  </si>
  <si>
    <t>Exploitation :</t>
  </si>
  <si>
    <t>Amélioration :</t>
  </si>
  <si>
    <t>Moy-ET</t>
  </si>
  <si>
    <t>1 : Prénom NOM, Fonction</t>
  </si>
  <si>
    <t>2 : Prénom NOM, Fonction</t>
  </si>
  <si>
    <t>3 : Prénom NOM, Fonction</t>
  </si>
  <si>
    <r>
      <t>3. L'emploi de la grille est compréhensible (</t>
    </r>
    <r>
      <rPr>
        <i/>
        <sz val="10"/>
        <color indexed="12"/>
        <rFont val="Arial"/>
        <family val="2"/>
      </rPr>
      <t>oui/non/suggestions...</t>
    </r>
    <r>
      <rPr>
        <sz val="10"/>
        <color indexed="12"/>
        <rFont val="Arial"/>
        <family val="2"/>
      </rPr>
      <t>) :</t>
    </r>
  </si>
  <si>
    <t>CONFIDENTIALITE assurée pour un benchmarking national : renvoyez votre fichier à gilbert.farges@utc.fr</t>
  </si>
  <si>
    <t>Taux de véracité des processus</t>
  </si>
  <si>
    <r>
      <t>8. Je souhaite me situer par rapport à une moyenne nationale (</t>
    </r>
    <r>
      <rPr>
        <i/>
        <sz val="10"/>
        <color indexed="12"/>
        <rFont val="Arial"/>
        <family val="2"/>
      </rPr>
      <t>oui/non</t>
    </r>
    <r>
      <rPr>
        <sz val="10"/>
        <color indexed="12"/>
        <rFont val="Arial"/>
        <family val="2"/>
      </rPr>
      <t>) :</t>
    </r>
  </si>
  <si>
    <r>
      <t>5. L’autodiagnostic réalisé permet de progresser (</t>
    </r>
    <r>
      <rPr>
        <i/>
        <sz val="10"/>
        <color indexed="12"/>
        <rFont val="Arial"/>
        <family val="2"/>
      </rPr>
      <t>oui/non/partiellement</t>
    </r>
    <r>
      <rPr>
        <sz val="10"/>
        <color indexed="12"/>
        <rFont val="Arial"/>
        <family val="2"/>
      </rPr>
      <t>) :</t>
    </r>
  </si>
  <si>
    <t>Valeurs utilisées pour les cartographies</t>
  </si>
  <si>
    <t> gilbert.farges@utc.fr </t>
  </si>
  <si>
    <r>
      <t>Faire "Copier" puis "</t>
    </r>
    <r>
      <rPr>
        <b/>
        <sz val="14"/>
        <color indexed="10"/>
        <rFont val="Arial"/>
        <family val="2"/>
      </rPr>
      <t xml:space="preserve">Collage spécial" "Valeurs" </t>
    </r>
    <r>
      <rPr>
        <b/>
        <sz val="14"/>
        <rFont val="Arial"/>
        <family val="2"/>
      </rPr>
      <t>avec les cellules rouges selon les acteurs 1 à 8</t>
    </r>
  </si>
  <si>
    <t> gilbert.farges@utc.fr </t>
  </si>
  <si>
    <r>
      <t>6. La communication au sein du service est améliorée (</t>
    </r>
    <r>
      <rPr>
        <i/>
        <sz val="10"/>
        <color indexed="12"/>
        <rFont val="Arial"/>
        <family val="2"/>
      </rPr>
      <t>oui/non/partiellement</t>
    </r>
    <r>
      <rPr>
        <sz val="10"/>
        <color indexed="12"/>
        <rFont val="Arial"/>
        <family val="2"/>
      </rPr>
      <t>) :</t>
    </r>
  </si>
  <si>
    <t>9. Observations libres :</t>
  </si>
  <si>
    <r>
      <t>4. Les priorités d’action sont identifiables (</t>
    </r>
    <r>
      <rPr>
        <i/>
        <sz val="10"/>
        <color indexed="12"/>
        <rFont val="Arial"/>
        <family val="2"/>
      </rPr>
      <t>oui/non/partiellement</t>
    </r>
    <r>
      <rPr>
        <sz val="10"/>
        <color indexed="12"/>
        <rFont val="Arial"/>
        <family val="2"/>
      </rPr>
      <t>) :</t>
    </r>
  </si>
  <si>
    <t>Calcul auto</t>
  </si>
  <si>
    <t>Utilisés dans les calculs 
(peuvent être modifiés avec prudence)</t>
  </si>
  <si>
    <t>Diffusez cet outil autour de vous si nécessaire</t>
  </si>
  <si>
    <t>Merci d’avance pour votre contribution à l’avancement de la qualité dans les pratiques professionnelles biomédicales hospitalières</t>
  </si>
  <si>
    <t>EFQM</t>
  </si>
  <si>
    <r>
      <t>Pour Qui</t>
    </r>
    <r>
      <rPr>
        <b/>
        <sz val="10"/>
        <color indexed="8"/>
        <rFont val="Arial"/>
        <family val="2"/>
      </rPr>
      <t xml:space="preserve"> ? : </t>
    </r>
  </si>
  <si>
    <t>Affirmations</t>
  </si>
  <si>
    <t>Leadership</t>
  </si>
  <si>
    <t>Prénom NOM - Responsable formation</t>
  </si>
  <si>
    <t>Avertissement : toute zone blanche peut être remplie ou modifiée. Les données peuvent ensuite être utilisées dans d'autres onglets</t>
  </si>
  <si>
    <t>Partenariat et ressources</t>
  </si>
  <si>
    <t xml:space="preserve">Processus </t>
  </si>
  <si>
    <t>Résultats Clients</t>
  </si>
  <si>
    <t>Résultats Personnel</t>
  </si>
  <si>
    <t>Résultats pour la collectivité</t>
  </si>
  <si>
    <t>Politique et Stratégies</t>
  </si>
  <si>
    <t xml:space="preserve">Personnel </t>
  </si>
  <si>
    <t>Pondération</t>
  </si>
  <si>
    <t>Critères</t>
  </si>
  <si>
    <t>Total</t>
  </si>
  <si>
    <t>Taux</t>
  </si>
  <si>
    <t xml:space="preserve">Amélioration permanente </t>
  </si>
  <si>
    <t>au Critère</t>
  </si>
  <si>
    <t xml:space="preserve">au sous-critères </t>
  </si>
  <si>
    <t>somme = 0,1?  =&gt;</t>
  </si>
  <si>
    <t>Calcul automatique  en fonction du tableau "pondération  par rapport au crière"</t>
  </si>
  <si>
    <t>somme 
(0 à 100)</t>
  </si>
  <si>
    <t xml:space="preserve">N° </t>
  </si>
  <si>
    <t>MISSION PRINCIPALE :</t>
  </si>
  <si>
    <t>N° des critères</t>
  </si>
  <si>
    <t>pourcentage</t>
  </si>
  <si>
    <t>somme = 0,14  =&gt;</t>
  </si>
  <si>
    <t>somme = 0,2?  =&gt;</t>
  </si>
  <si>
    <t>somme = 0,06?  =&gt;</t>
  </si>
  <si>
    <t>somme = 0,15?  =&gt;</t>
  </si>
  <si>
    <t>somme = 0,09=?  =&gt;</t>
  </si>
  <si>
    <t xml:space="preserve">Question </t>
  </si>
  <si>
    <t>Organisme de formation :  </t>
  </si>
  <si>
    <t>Résultats des performances clés</t>
  </si>
  <si>
    <t>Pondération  par rapport au cirière</t>
  </si>
  <si>
    <t>• Les responsables de formations (tout niveaux tout domaines)</t>
  </si>
  <si>
    <t>• Progresser dans sa maîtrise du système qualité et se différentier par un modèle d'excellence</t>
  </si>
  <si>
    <t>• Se positionner et agir par rapport  aux 9 critères du référentiel EFQM  (www.efqm.org)</t>
  </si>
  <si>
    <t>Plan d'amélioration 
Procédures rédigées sur les points critiques 
Coordination aux interfaces organisées formellement</t>
  </si>
  <si>
    <t>Plan d'amélioration formalisé et suivi
Procédures bien appliquées 
Bon fonctionnement des interfaces, Dysfonctionnements rares ou mineurs</t>
  </si>
  <si>
    <t>Amélioration régulière du système documentaire
Amélioration régulière des procédures
Gestion des interfaces revue régulièrement avec les parties prenantes du processus</t>
  </si>
  <si>
    <t xml:space="preserve"> "Le Système qualité d’après le modèle EFQM ''</t>
  </si>
  <si>
    <t>Crières</t>
  </si>
  <si>
    <t>Observations :</t>
  </si>
  <si>
    <t>Fiche d'autodiagnostic basée sur le modèle EFQM (1 page A4 en recto)</t>
  </si>
  <si>
    <t xml:space="preserve"> Se positionner et agir par rapport  aux 9 critères du référentiel EFQM</t>
  </si>
  <si>
    <t>Aléatoire</t>
  </si>
  <si>
    <t>Conforme</t>
  </si>
  <si>
    <t>Efficace</t>
  </si>
  <si>
    <t>Excellent</t>
  </si>
  <si>
    <t>Efficient</t>
  </si>
  <si>
    <t>Fiche de synthèse globale des résultats de l'évaluation (1 page A4 en recto)</t>
  </si>
  <si>
    <t>Les responsables développent et facilitent la compréhension et l'atteinte de leur mission</t>
  </si>
  <si>
    <t>Les responsables développent et faciltent la compréhension et l'atteinte de leur vision</t>
  </si>
  <si>
    <t>Les responsables veillent à s'assurer et à faire évoluer la culture de l'excellence en étant disponible, attentif et gratifiant pour le personnel impliqué.</t>
  </si>
  <si>
    <t>Les responsables assurent l'exemplarité au niveau de leur comportement et  de leurs actions par rapport aux valeurs qu'ils sont sensés montrer</t>
  </si>
  <si>
    <t>La politique et la stratégie sont définies par l'identifications et l'analyse des besoins des différentes parties prenantes (étudiants, employeurs) qui détermine le marché. Les responsables utilisent et développent des instruments d'évaluation de ses besoins.</t>
  </si>
  <si>
    <t>Les responsables étudient les risques et les alternatives pour adapter leur stratégie .</t>
  </si>
  <si>
    <t>Les responsables évaluent et adaptent les mesures d'alliance et de partenariat en évaluant les risques et les facteurs clés de réussite.</t>
  </si>
  <si>
    <t>Le déploiement des mesures définis de la politique  est établi selon un planning d'objectifs  ciblés .Ces mesures sont diffusées et expliquées aux intervenants. Des mesures doivent être mises en place pour vérifier la bonne compréhension de la stratégie et des résultats à atteindre .</t>
  </si>
  <si>
    <t>Les résultats sont suivis des indicateurs sont mis en place afin de piloter régulièrement l'efficacité des déploiement des actions.</t>
  </si>
  <si>
    <t>l'ensemble du personnel enseignant et support fait l'objet d'un plan de ressources contrôlé planifié et organisé. Ce plan est revu de façon périodique et amélioré.</t>
  </si>
  <si>
    <t>L'égalité des chances en matière de recrutement et de développement de carrière est effective et prouvé</t>
  </si>
  <si>
    <t>L'ensemble du personnel enseignant et support est de façon régulière évalué selon des critères définis sur leurs connaissances, compétences  des  aptitudes à travailler en équipe t Des mesures d'accompagnement afin d'assurer d'éventuelles formations devront être prévues et développées</t>
  </si>
  <si>
    <t>Les indicateurs internes de l'organisme sont comparés à d'autres organismes de formation</t>
  </si>
  <si>
    <t>Des mesures sont prises afin de communiquer et de recevoir de l'information du personnel. Les informations sont enregistrées et analysées sur leurs pertinences et des actions décrites et enregistrées et communiquées en retour  sont prises.</t>
  </si>
  <si>
    <t xml:space="preserve">Des actions sont déterminées planifiées et enregistrées pour émuler un esprit volontaire ,collectif et autonome des collaborateurs dans et entres les équipes. </t>
  </si>
  <si>
    <t>Des mesures sont prises afin gratifier le personnel méritant. Des moyens sont déployés pour assurer la sécurité et la santé du personnel enseignant ,des étudiants, du personnel support et du public</t>
  </si>
  <si>
    <t>Le partenariat externe est identifié, établi et managé de façon à optimiser les processus opérationnels et augmenter la valeur ajouté</t>
  </si>
  <si>
    <t>Le budget alloué est managé de façon efficiente .Les éléments d'exploitation et de reporting doivent être élaboré</t>
  </si>
  <si>
    <t>L'ensemble des moyens matériels et supports sont managés de façon à assurer leur emploi d'une manière optimale. Des mesures sont prises pour en assurer leur entretien et garantir leur longévité</t>
  </si>
  <si>
    <t>Le technologie est mangée et développer de façon à améliorer à tous les niveaux les performances opérationnelle de l'organisme</t>
  </si>
  <si>
    <t xml:space="preserve">L'information et la connaissance sont managés. Les informations doivent être accessibles et vérifiés.                                                                                                                 </t>
  </si>
  <si>
    <t>L'organisme de formation crée et manage l'ensemble de ses processus</t>
  </si>
  <si>
    <t>L'organisme met en place un système d'amélioration continu dans le but de satisfaire les parties prenantes (étudiants, employeurs,intervenants, professeurs,ministère, organisme de tutelle)</t>
  </si>
  <si>
    <t xml:space="preserve"> L'enseignement délivré par l'organisme est conçu et développé en fonction des attentes des clients</t>
  </si>
  <si>
    <t xml:space="preserve">L'enseignement délivré par l'organisme est accompagné de services créées, développées et managées pour créer de la valeur ajoutée aux prestations </t>
  </si>
  <si>
    <t>L'organisme veille à créer ,gérer et améliorer les relations avec les parties prenantes</t>
  </si>
  <si>
    <t>La relation avec les clients est évaluée par des mesures appropriées.</t>
  </si>
  <si>
    <t>Des enquêtes de satisfaction sont faîtes auprès des clients vis-à-vis des services de la formation.</t>
  </si>
  <si>
    <t xml:space="preserve">Les résultats de ces enquêtes sont analysées pour faire ressortir les différences entre les clients. </t>
  </si>
  <si>
    <t>La formation a une reconnaissance de la part de ses clients et est nominée à des prix</t>
  </si>
  <si>
    <t>La formation a une méthode qui permet de se fixer des objectifs pour améliorer la performance de ses mesures internes et la vision réelle de la satisfaction et la fidélité du client.</t>
  </si>
  <si>
    <t>Des indicateurs sont utilisés pour améliorer ses performances et anticiper la perception de ses clients.</t>
  </si>
  <si>
    <t>L'organisme mesure la motivation, les réalisations individuelle et en équipe et la satisfaction individuellement de chaque membre du personnel.(entretien individuel)</t>
  </si>
  <si>
    <t>L'organisme mesure la motivation,les réalisations individuelle et en équipe et la satisfaction individuellement du personnel de façon collective.(mouvement sociaux)</t>
  </si>
  <si>
    <t>L'organisme réalise des enquêtes de satisfaction auprès du personnel sur son environnement (travail, reconnaissance, formation, communication, hiérarchie) et en vérifie la  pertinence.</t>
  </si>
  <si>
    <t>Les dirigeants communique les résultats de ces enquêtes et met des plans d'actions en place.</t>
  </si>
  <si>
    <t>L'organisme compare  les résultats obtenus avec le résultat d'autres organisme effectuant des formations analogues.</t>
  </si>
  <si>
    <t>La formation a enregistré des résultats sur la perception qu'a la collectivité vis-à-vis d'elle.</t>
  </si>
  <si>
    <t>La formation jouit d'une bonne image et sa réputation progresse au sein de la collectivité.</t>
  </si>
  <si>
    <t>La formation adopte des pratiques qui visent l'égalité des chances.</t>
  </si>
  <si>
    <t>Des indicateurs internes sont utilisés afin de surveiller, comprendre, prévoir et améliorer les performances.</t>
  </si>
  <si>
    <t>La formation démontre une efficacité et une efficience en terme de coûts (les plus faibles possibles).</t>
  </si>
  <si>
    <t>Les résultats de la formations sont reconnus par la participation a des concours et à des prix qualité.</t>
  </si>
  <si>
    <t>Ces résultats montrent des tendances à l'amélioration.</t>
  </si>
  <si>
    <t>Toutes les parties prenantes sont impliquées dans l'organisation.</t>
  </si>
  <si>
    <t>Les résultats montrent que la formation satisfait et équilibre les parties prenantes.</t>
  </si>
  <si>
    <t>La conformité aux standards montrent des tendances à l'amélioration.</t>
  </si>
  <si>
    <t>Les résultats internes montrent une tendance à l'amélioration dans l'usage de la technologie de l'information (dans la gestion de la connaissance interne, communication interne et externe, fonctionnement des réseaux)</t>
  </si>
  <si>
    <t>Evaluations</t>
  </si>
  <si>
    <t>Modes de preuve</t>
  </si>
  <si>
    <t>Observations</t>
  </si>
  <si>
    <r>
      <t xml:space="preserve">Les organisations excellentes mesurent de façon détaillée leurs résultats en matière d'éléments clés de leur politique et de leur stratégie et atteignent des résultats remarquables en la matière.
</t>
    </r>
    <r>
      <rPr>
        <b/>
        <i/>
        <u val="single"/>
        <sz val="10"/>
        <rFont val="Arial"/>
        <family val="2"/>
      </rPr>
      <t>Extrait du modèle EFQM</t>
    </r>
  </si>
  <si>
    <r>
      <t xml:space="preserve">Les organisations excellentes mesurent de façon détaillée leurs résultats vis-à-vis de la collectivité et atteignent des résultats remarquables en la matière                                                   </t>
    </r>
    <r>
      <rPr>
        <b/>
        <i/>
        <u val="single"/>
        <sz val="10"/>
        <rFont val="Arial"/>
        <family val="2"/>
      </rPr>
      <t xml:space="preserve">   Extrait du modèle EFQM</t>
    </r>
  </si>
  <si>
    <r>
      <t xml:space="preserve">Les organisations excellentes mesurent de façon détaillée leurs résultats vis-à-vis de leur personnel et atteignent des résultats remarquables en la matière                                                   </t>
    </r>
    <r>
      <rPr>
        <b/>
        <i/>
        <u val="single"/>
        <sz val="10"/>
        <rFont val="Arial"/>
        <family val="2"/>
      </rPr>
      <t xml:space="preserve">   Extrait du modèle EFQM</t>
    </r>
  </si>
  <si>
    <r>
      <t xml:space="preserve">Les organisations excellentes mesurent de façon détaillée leurs résultats vis-à-vis de leurs clients et atteignent des résultats remarquables en la matière.                                                   </t>
    </r>
    <r>
      <rPr>
        <b/>
        <i/>
        <u val="single"/>
        <sz val="10"/>
        <rFont val="Arial"/>
        <family val="2"/>
      </rPr>
      <t xml:space="preserve">   Extrait du modèle EFQM</t>
    </r>
  </si>
  <si>
    <r>
      <t xml:space="preserve">Les organisations excellentes conçoivent, managent et améliorent les processus dans la perceptive de pleinement satisfaire les clients et les autres parties prenantes et de générer une augmentation de valeur.                                                </t>
    </r>
    <r>
      <rPr>
        <b/>
        <i/>
        <u val="single"/>
        <sz val="10"/>
        <rFont val="Arial"/>
        <family val="2"/>
      </rPr>
      <t xml:space="preserve">        Extrait du modèle EFQM</t>
    </r>
  </si>
  <si>
    <r>
      <t xml:space="preserve">Les organisations excellentes planifient et managent les partenariats externes, les fournisseurs et les ressources internes dans la perspective de soutenir la politique et la stratégie et d'assurer le fonctionnement effectif des processus. Pendant ce processus de planification et ce, quelque soient les partenariats et les ressources managées, elles cherchent à assurer un équilibre entre les besoins présentes futurs de l'organisation, de la collectivité et de l'environnement.                                              </t>
    </r>
    <r>
      <rPr>
        <b/>
        <i/>
        <u val="single"/>
        <sz val="10"/>
        <rFont val="Arial"/>
        <family val="2"/>
      </rPr>
      <t xml:space="preserve">        Extrait du modèle EFQM</t>
    </r>
  </si>
  <si>
    <r>
      <t xml:space="preserve">Les organisations excellentes managent, développent et libèrent le plein potentiel de leur personnel que ce soit au niveau individuel, au niveau des équipes ou au niveau individuel, au niveau des équipes, ou au niveau de l'organisation. Elles promeuvent l'équité et l'égalité, impliquent leur personnel et le mettent en situation de responsabilité et d'autonomie. Elles sont attentives aux personnes, communiquent avec elles, les récompensent et reconnaissent leur appart selon les modalités de nature à motiver les équipes et à les engager à mettre leurs savoirs et leur savoir-faire au service de l'organisation.                                                  </t>
    </r>
    <r>
      <rPr>
        <b/>
        <i/>
        <u val="single"/>
        <sz val="10"/>
        <rFont val="Arial"/>
        <family val="2"/>
      </rPr>
      <t xml:space="preserve">    Extrait du modèle EFQM</t>
    </r>
  </si>
  <si>
    <r>
      <t xml:space="preserve">Les organisations excellentes réalisent leur mission et leur vision en développant une stratégie centrée sur les parties prenantes qui prend en considération le marché et le secteur dans lequel elles opérent.Elles élaborent et mettent en place les politiques, les plans, les objectifs et les processus permettant de déployer leur stratégie.                                                      </t>
    </r>
    <r>
      <rPr>
        <b/>
        <i/>
        <u val="single"/>
        <sz val="10"/>
        <rFont val="Arial"/>
        <family val="2"/>
      </rPr>
      <t>Extrait du modèle EFQM</t>
    </r>
  </si>
  <si>
    <r>
      <t xml:space="preserve">Les organisations excellentes planifient et managent les partenariats externes,les fournisseurs et les ressources internes dans la perspective de soutenir la politique et la stratégie et d'assurer le fonctionnement effectif des processus.Pendant ce processus de planification et ce, quel que soient les partenariats et les ressources managées, elles cherchent à assurer un équilibre entre les besoins présents et futurs de l'organisation, de la collectivité et de l'environnement.                                                      </t>
    </r>
    <r>
      <rPr>
        <b/>
        <i/>
        <u val="single"/>
        <sz val="10"/>
        <rFont val="Arial"/>
        <family val="2"/>
      </rPr>
      <t>Extrait du modèle EFQM</t>
    </r>
  </si>
  <si>
    <t>somme = 0,09?  =&gt;</t>
  </si>
  <si>
    <t>somme = 0,08?  =&gt;</t>
  </si>
  <si>
    <r>
      <t>Le modèle EFQM s'articule autour de 9 critères</t>
    </r>
    <r>
      <rPr>
        <sz val="8.5"/>
        <color indexed="63"/>
        <rFont val="Arial"/>
        <family val="2"/>
      </rPr>
      <t>, eux-mêmes subdivisés en 32 sous-critères qui fournissent un cadre de travail prédictif.</t>
    </r>
  </si>
  <si>
    <t>5 de ces critères sont des facteurs contributifs, qui couvrent ce que fait l’organisation.</t>
  </si>
  <si>
    <t>Les 4 autres sont des résultats, qui couvrent ce que l'organisation réalise.</t>
  </si>
  <si>
    <t>Les ‘' résultats ’' découlent des "' facteurs ’'.</t>
  </si>
  <si>
    <t>(Extrait du model EFQM)</t>
  </si>
  <si>
    <r>
      <t xml:space="preserve">Echelle d'évaluation exploitée </t>
    </r>
    <r>
      <rPr>
        <i/>
        <sz val="6"/>
        <rFont val="Arial"/>
        <family val="2"/>
      </rPr>
      <t>(Niveaux de progrès selon FD X 50-176)</t>
    </r>
  </si>
  <si>
    <t>http://www.afnor.org/layout/set/print/certification/efq000</t>
  </si>
  <si>
    <t>Source :</t>
  </si>
  <si>
    <t>Extrait du modèle EFQM</t>
  </si>
  <si>
    <t>Schéma du modèle EFQM</t>
  </si>
  <si>
    <t>( voir le modèle)</t>
  </si>
  <si>
    <t>Les responsables développent leur système qualité et les valeurs organisationnelles</t>
  </si>
  <si>
    <t>Les sont analysés et comparés à des résultats d'autres formations.</t>
  </si>
  <si>
    <t>Organisme</t>
  </si>
  <si>
    <t>Démarche inovante et de référence 
Anicipation sur les évolutions des besoins
Acteurs  impliqués et motivés</t>
  </si>
  <si>
    <t>Pas d'indicateur 
Pas de procédure écrite 
Les interfaces ne sont pas identifiées</t>
  </si>
  <si>
    <t>% de pondétation</t>
  </si>
  <si>
    <t>L'organisation de la formation contribue à réduire les nuisances (impact écologiques, bruit, nuisances, choix mode de transport, recyclage, pollution) afin de préserver la durabilité des ressources.</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</si>
</sst>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0000"/>
    <numFmt numFmtId="189" formatCode="&quot;Vrai&quot;;&quot;Vrai&quot;;&quot;Faux&quot;"/>
    <numFmt numFmtId="190" formatCode="&quot;Actif&quot;;&quot;Actif&quot;;&quot;Inactif&quot;"/>
    <numFmt numFmtId="191" formatCode="0.0000%"/>
    <numFmt numFmtId="192" formatCode="0.0%"/>
    <numFmt numFmtId="193" formatCode="\C\r\i\t\.\ #0"/>
    <numFmt numFmtId="194" formatCode="0.0000"/>
    <numFmt numFmtId="195" formatCode="d\ mmmm\ yyyy"/>
    <numFmt numFmtId="196" formatCode="[$-40C]dddd\ d\ mmmm\ yyyy"/>
    <numFmt numFmtId="197" formatCode="0.000"/>
    <numFmt numFmtId="198" formatCode="\%"/>
  </numFmts>
  <fonts count="91">
    <font>
      <sz val="10"/>
      <name val="Arial"/>
      <family val="0"/>
    </font>
    <font>
      <u val="single"/>
      <sz val="10"/>
      <color indexed="12"/>
      <name val="Arial"/>
      <family val="2"/>
    </font>
    <font>
      <u val="single"/>
      <sz val="10"/>
      <color indexed="36"/>
      <name val="Arial"/>
      <family val="2"/>
    </font>
    <font>
      <b/>
      <sz val="10"/>
      <name val="Arial"/>
      <family val="2"/>
    </font>
    <font>
      <b/>
      <sz val="12"/>
      <name val="Arial"/>
      <family val="2"/>
    </font>
    <font>
      <b/>
      <sz val="12"/>
      <color indexed="10"/>
      <name val="Arial"/>
      <family val="2"/>
    </font>
    <font>
      <sz val="12"/>
      <name val="Arial"/>
      <family val="2"/>
    </font>
    <font>
      <b/>
      <sz val="12"/>
      <color indexed="8"/>
      <name val="Arial"/>
      <family val="2"/>
    </font>
    <font>
      <b/>
      <sz val="14"/>
      <name val="Arial"/>
      <family val="2"/>
    </font>
    <font>
      <sz val="12"/>
      <color indexed="10"/>
      <name val="Arial"/>
      <family val="2"/>
    </font>
    <font>
      <b/>
      <sz val="12"/>
      <color indexed="9"/>
      <name val="Arial"/>
      <family val="2"/>
    </font>
    <font>
      <sz val="12"/>
      <color indexed="9"/>
      <name val="Arial"/>
      <family val="2"/>
    </font>
    <font>
      <b/>
      <sz val="14"/>
      <color indexed="10"/>
      <name val="Arial"/>
      <family val="2"/>
    </font>
    <font>
      <sz val="8"/>
      <name val="Verdana"/>
      <family val="2"/>
    </font>
    <font>
      <b/>
      <sz val="12"/>
      <color indexed="12"/>
      <name val="Arial"/>
      <family val="2"/>
    </font>
    <font>
      <sz val="12"/>
      <color indexed="12"/>
      <name val="Arial"/>
      <family val="2"/>
    </font>
    <font>
      <b/>
      <sz val="10"/>
      <color indexed="12"/>
      <name val="Arial"/>
      <family val="2"/>
    </font>
    <font>
      <sz val="10"/>
      <color indexed="12"/>
      <name val="Arial"/>
      <family val="2"/>
    </font>
    <font>
      <b/>
      <i/>
      <sz val="10"/>
      <color indexed="10"/>
      <name val="Arial"/>
      <family val="2"/>
    </font>
    <font>
      <b/>
      <sz val="10"/>
      <color indexed="8"/>
      <name val="Arial"/>
      <family val="2"/>
    </font>
    <font>
      <sz val="10"/>
      <color indexed="8"/>
      <name val="Arial"/>
      <family val="2"/>
    </font>
    <font>
      <b/>
      <sz val="10"/>
      <color indexed="10"/>
      <name val="Arial"/>
      <family val="2"/>
    </font>
    <font>
      <i/>
      <sz val="10"/>
      <color indexed="12"/>
      <name val="Arial"/>
      <family val="2"/>
    </font>
    <font>
      <b/>
      <u val="single"/>
      <sz val="10"/>
      <color indexed="12"/>
      <name val="Arial"/>
      <family val="2"/>
    </font>
    <font>
      <b/>
      <u val="single"/>
      <sz val="10"/>
      <name val="Arial"/>
      <family val="2"/>
    </font>
    <font>
      <b/>
      <i/>
      <sz val="11"/>
      <color indexed="10"/>
      <name val="Arial"/>
      <family val="2"/>
    </font>
    <font>
      <b/>
      <sz val="11"/>
      <color indexed="12"/>
      <name val="Arial"/>
      <family val="2"/>
    </font>
    <font>
      <b/>
      <sz val="11"/>
      <name val="Arial"/>
      <family val="2"/>
    </font>
    <font>
      <b/>
      <sz val="16"/>
      <color indexed="18"/>
      <name val="Arial"/>
      <family val="2"/>
    </font>
    <font>
      <b/>
      <sz val="16"/>
      <color indexed="9"/>
      <name val="Arial"/>
      <family val="2"/>
    </font>
    <font>
      <b/>
      <sz val="12"/>
      <color indexed="57"/>
      <name val="Arial"/>
      <family val="2"/>
    </font>
    <font>
      <sz val="12"/>
      <color indexed="57"/>
      <name val="Arial"/>
      <family val="2"/>
    </font>
    <font>
      <b/>
      <sz val="12"/>
      <color indexed="17"/>
      <name val="Arial"/>
      <family val="2"/>
    </font>
    <font>
      <b/>
      <sz val="16"/>
      <name val="Arial"/>
      <family val="2"/>
    </font>
    <font>
      <b/>
      <i/>
      <sz val="12"/>
      <color indexed="10"/>
      <name val="Arial"/>
      <family val="2"/>
    </font>
    <font>
      <u val="single"/>
      <sz val="12"/>
      <color indexed="9"/>
      <name val="Arial"/>
      <family val="2"/>
    </font>
    <font>
      <sz val="9"/>
      <color indexed="12"/>
      <name val="Arial"/>
      <family val="2"/>
    </font>
    <font>
      <b/>
      <sz val="15"/>
      <color indexed="18"/>
      <name val="Arial"/>
      <family val="2"/>
    </font>
    <font>
      <i/>
      <sz val="8"/>
      <color indexed="10"/>
      <name val="Arial"/>
      <family val="2"/>
    </font>
    <font>
      <sz val="8"/>
      <name val="Arial"/>
      <family val="2"/>
    </font>
    <font>
      <sz val="9"/>
      <color indexed="8"/>
      <name val="Arial"/>
      <family val="2"/>
    </font>
    <font>
      <sz val="9"/>
      <name val="Arial"/>
      <family val="2"/>
    </font>
    <font>
      <b/>
      <sz val="8"/>
      <color indexed="12"/>
      <name val="Arial"/>
      <family val="2"/>
    </font>
    <font>
      <sz val="14"/>
      <name val="Arial"/>
      <family val="2"/>
    </font>
    <font>
      <b/>
      <sz val="14"/>
      <color indexed="9"/>
      <name val="Arial"/>
      <family val="2"/>
    </font>
    <font>
      <b/>
      <i/>
      <u val="single"/>
      <sz val="10"/>
      <name val="Arial"/>
      <family val="2"/>
    </font>
    <font>
      <sz val="8.5"/>
      <color indexed="63"/>
      <name val="Arial"/>
      <family val="2"/>
    </font>
    <font>
      <sz val="6"/>
      <name val="Arial"/>
      <family val="2"/>
    </font>
    <font>
      <i/>
      <sz val="6"/>
      <name val="Arial"/>
      <family val="2"/>
    </font>
    <font>
      <b/>
      <sz val="20"/>
      <color indexed="63"/>
      <name val="Arial"/>
      <family val="2"/>
    </font>
    <font>
      <u val="single"/>
      <sz val="6"/>
      <color indexed="12"/>
      <name val="Arial"/>
      <family val="2"/>
    </font>
    <font>
      <sz val="18"/>
      <color indexed="8"/>
      <name val="Arial"/>
      <family val="0"/>
    </font>
    <font>
      <b/>
      <sz val="12"/>
      <color indexed="18"/>
      <name val="Arial"/>
      <family val="0"/>
    </font>
    <font>
      <sz val="10"/>
      <color indexed="17"/>
      <name val="Arial"/>
      <family val="0"/>
    </font>
    <font>
      <b/>
      <sz val="12"/>
      <color indexed="62"/>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name val="Tahoma"/>
      <family val="2"/>
    </font>
    <font>
      <b/>
      <sz val="14"/>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medium"/>
      <bottom>
        <color indexed="63"/>
      </botto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thin"/>
      <right>
        <color indexed="63"/>
      </right>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0" borderId="2" applyNumberFormat="0" applyFill="0" applyAlignment="0" applyProtection="0"/>
    <xf numFmtId="0" fontId="0" fillId="27" borderId="3" applyNumberFormat="0" applyFont="0" applyAlignment="0" applyProtection="0"/>
    <xf numFmtId="0" fontId="79" fillId="28" borderId="1" applyNumberFormat="0" applyAlignment="0" applyProtection="0"/>
    <xf numFmtId="0" fontId="80"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81" fillId="30" borderId="0" applyNumberFormat="0" applyBorder="0" applyAlignment="0" applyProtection="0"/>
    <xf numFmtId="9" fontId="0" fillId="0" borderId="0" applyFont="0" applyFill="0" applyBorder="0" applyAlignment="0" applyProtection="0"/>
    <xf numFmtId="0" fontId="82" fillId="31" borderId="0" applyNumberFormat="0" applyBorder="0" applyAlignment="0" applyProtection="0"/>
    <xf numFmtId="0" fontId="83" fillId="26" borderId="4"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2" borderId="9" applyNumberFormat="0" applyAlignment="0" applyProtection="0"/>
  </cellStyleXfs>
  <cellXfs count="438">
    <xf numFmtId="0" fontId="0" fillId="0" borderId="0" xfId="0" applyAlignment="1">
      <alignment/>
    </xf>
    <xf numFmtId="0" fontId="0" fillId="0" borderId="0" xfId="0" applyAlignment="1">
      <alignment horizontal="left" vertical="center"/>
    </xf>
    <xf numFmtId="0" fontId="6" fillId="0" borderId="0" xfId="0" applyFont="1" applyBorder="1" applyAlignment="1">
      <alignment horizontal="center" vertical="center"/>
    </xf>
    <xf numFmtId="0" fontId="9" fillId="0" borderId="0" xfId="0" applyFont="1" applyFill="1" applyBorder="1" applyAlignment="1">
      <alignment horizontal="center" vertical="center" wrapText="1"/>
    </xf>
    <xf numFmtId="2" fontId="4" fillId="33" borderId="10" xfId="0" applyNumberFormat="1" applyFont="1" applyFill="1" applyBorder="1" applyAlignment="1">
      <alignment horizontal="center" vertical="center"/>
    </xf>
    <xf numFmtId="0" fontId="0" fillId="0" borderId="0" xfId="0" applyAlignment="1">
      <alignment horizontal="center" vertical="center"/>
    </xf>
    <xf numFmtId="0" fontId="3" fillId="0" borderId="0" xfId="0" applyFont="1"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3" fillId="0" borderId="0" xfId="0" applyFont="1" applyBorder="1" applyAlignment="1">
      <alignment vertical="center"/>
    </xf>
    <xf numFmtId="0" fontId="0" fillId="0" borderId="0" xfId="0" applyBorder="1" applyAlignment="1">
      <alignment vertical="center"/>
    </xf>
    <xf numFmtId="0" fontId="6" fillId="0" borderId="0" xfId="0" applyFont="1" applyAlignment="1">
      <alignment vertical="center"/>
    </xf>
    <xf numFmtId="0" fontId="11" fillId="34" borderId="0" xfId="0" applyFont="1" applyFill="1" applyAlignment="1">
      <alignment vertical="center"/>
    </xf>
    <xf numFmtId="2" fontId="6" fillId="0" borderId="0" xfId="0" applyNumberFormat="1" applyFont="1" applyAlignment="1">
      <alignment horizontal="center"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9" fontId="3" fillId="0" borderId="0" xfId="0" applyNumberFormat="1" applyFont="1" applyFill="1" applyBorder="1" applyAlignment="1">
      <alignment horizontal="center" vertical="center"/>
    </xf>
    <xf numFmtId="9" fontId="0" fillId="0" borderId="0" xfId="0" applyNumberFormat="1" applyFill="1" applyBorder="1" applyAlignment="1">
      <alignment horizontal="center" vertical="center"/>
    </xf>
    <xf numFmtId="0" fontId="0" fillId="0" borderId="0" xfId="0" applyFill="1" applyAlignment="1">
      <alignment horizontal="left" vertical="center"/>
    </xf>
    <xf numFmtId="9" fontId="0" fillId="0" borderId="0" xfId="0" applyNumberFormat="1" applyFill="1" applyAlignment="1">
      <alignment horizontal="center" vertical="center"/>
    </xf>
    <xf numFmtId="0" fontId="0" fillId="35" borderId="11" xfId="0" applyFill="1" applyBorder="1" applyAlignment="1">
      <alignment/>
    </xf>
    <xf numFmtId="0" fontId="15" fillId="0" borderId="12" xfId="0" applyFont="1" applyFill="1" applyBorder="1" applyAlignment="1">
      <alignment horizontal="left" vertical="top"/>
    </xf>
    <xf numFmtId="0" fontId="15" fillId="0" borderId="0" xfId="0" applyFont="1" applyFill="1" applyBorder="1" applyAlignment="1">
      <alignment horizontal="left" vertical="top"/>
    </xf>
    <xf numFmtId="0" fontId="0" fillId="0" borderId="0" xfId="0" applyFont="1" applyAlignment="1">
      <alignment vertical="center"/>
    </xf>
    <xf numFmtId="0" fontId="0" fillId="35" borderId="11" xfId="0" applyFont="1" applyFill="1" applyBorder="1" applyAlignment="1">
      <alignment vertical="center"/>
    </xf>
    <xf numFmtId="0" fontId="0" fillId="35" borderId="13" xfId="0" applyFont="1" applyFill="1" applyBorder="1" applyAlignment="1">
      <alignment vertical="center"/>
    </xf>
    <xf numFmtId="0" fontId="0" fillId="34" borderId="14" xfId="0" applyFont="1" applyFill="1" applyBorder="1" applyAlignment="1">
      <alignment vertical="center"/>
    </xf>
    <xf numFmtId="0" fontId="0" fillId="34" borderId="0" xfId="0" applyFont="1" applyFill="1" applyBorder="1" applyAlignment="1">
      <alignment vertical="center"/>
    </xf>
    <xf numFmtId="0" fontId="0" fillId="34" borderId="15" xfId="0" applyFont="1" applyFill="1" applyBorder="1" applyAlignment="1">
      <alignment vertical="center"/>
    </xf>
    <xf numFmtId="0" fontId="18" fillId="35" borderId="16" xfId="0" applyFont="1" applyFill="1" applyBorder="1" applyAlignment="1">
      <alignment horizontal="left" vertical="center" indent="1"/>
    </xf>
    <xf numFmtId="0" fontId="0" fillId="33" borderId="0" xfId="0" applyFont="1" applyFill="1" applyBorder="1" applyAlignment="1">
      <alignment vertical="center"/>
    </xf>
    <xf numFmtId="0" fontId="0" fillId="33" borderId="15" xfId="0" applyFont="1" applyFill="1" applyBorder="1" applyAlignment="1">
      <alignment vertical="center"/>
    </xf>
    <xf numFmtId="0" fontId="18" fillId="35" borderId="17" xfId="0" applyFont="1" applyFill="1" applyBorder="1" applyAlignment="1">
      <alignment vertical="center"/>
    </xf>
    <xf numFmtId="0" fontId="0" fillId="35" borderId="18" xfId="0" applyFont="1" applyFill="1" applyBorder="1" applyAlignment="1">
      <alignment vertical="center"/>
    </xf>
    <xf numFmtId="0" fontId="0" fillId="35" borderId="19" xfId="0" applyFont="1" applyFill="1" applyBorder="1" applyAlignment="1">
      <alignment vertical="center"/>
    </xf>
    <xf numFmtId="0" fontId="24" fillId="34" borderId="14" xfId="0" applyFont="1" applyFill="1" applyBorder="1" applyAlignment="1">
      <alignment horizontal="left" vertical="center" indent="1"/>
    </xf>
    <xf numFmtId="0" fontId="0" fillId="34" borderId="17" xfId="0" applyFont="1" applyFill="1" applyBorder="1" applyAlignment="1">
      <alignment vertical="center"/>
    </xf>
    <xf numFmtId="0" fontId="17" fillId="34" borderId="14" xfId="0" applyFont="1" applyFill="1" applyBorder="1" applyAlignment="1">
      <alignment horizontal="left" vertical="center" indent="1"/>
    </xf>
    <xf numFmtId="0" fontId="17" fillId="34" borderId="15" xfId="0" applyFont="1" applyFill="1" applyBorder="1" applyAlignment="1">
      <alignment horizontal="left" vertical="center" indent="1"/>
    </xf>
    <xf numFmtId="9" fontId="4" fillId="0" borderId="0" xfId="0" applyNumberFormat="1" applyFont="1" applyFill="1" applyBorder="1" applyAlignment="1">
      <alignment horizontal="left" vertical="center"/>
    </xf>
    <xf numFmtId="9" fontId="4" fillId="0" borderId="0" xfId="0" applyNumberFormat="1" applyFont="1" applyFill="1" applyBorder="1" applyAlignment="1">
      <alignment horizontal="center" vertical="center"/>
    </xf>
    <xf numFmtId="9" fontId="9" fillId="0" borderId="0" xfId="0" applyNumberFormat="1" applyFont="1" applyFill="1" applyBorder="1" applyAlignment="1">
      <alignment horizontal="center" vertical="center"/>
    </xf>
    <xf numFmtId="9" fontId="12" fillId="0" borderId="0" xfId="0" applyNumberFormat="1" applyFont="1" applyFill="1" applyBorder="1" applyAlignment="1">
      <alignment horizontal="center" vertical="center"/>
    </xf>
    <xf numFmtId="0" fontId="25" fillId="35" borderId="12" xfId="0" applyFont="1" applyFill="1" applyBorder="1" applyAlignment="1">
      <alignment horizontal="center" vertical="center"/>
    </xf>
    <xf numFmtId="0" fontId="25" fillId="35" borderId="20" xfId="0" applyFont="1" applyFill="1" applyBorder="1" applyAlignment="1">
      <alignment horizontal="center" vertical="center"/>
    </xf>
    <xf numFmtId="0" fontId="25" fillId="35" borderId="21" xfId="0" applyFont="1" applyFill="1" applyBorder="1" applyAlignment="1">
      <alignment horizontal="left" vertical="center" indent="1"/>
    </xf>
    <xf numFmtId="0" fontId="25" fillId="35" borderId="16" xfId="0" applyFont="1" applyFill="1" applyBorder="1" applyAlignment="1">
      <alignment horizontal="left" vertical="center" indent="1"/>
    </xf>
    <xf numFmtId="0" fontId="25" fillId="35" borderId="13" xfId="0" applyFont="1" applyFill="1" applyBorder="1" applyAlignment="1">
      <alignment horizontal="left" vertical="center" indent="1"/>
    </xf>
    <xf numFmtId="0" fontId="29" fillId="36" borderId="18" xfId="0" applyFont="1" applyFill="1" applyBorder="1" applyAlignment="1">
      <alignment horizontal="left" vertical="center" wrapText="1" indent="1"/>
    </xf>
    <xf numFmtId="0" fontId="29" fillId="36" borderId="19" xfId="0" applyFont="1" applyFill="1" applyBorder="1" applyAlignment="1">
      <alignment horizontal="left" vertical="center" wrapText="1" indent="1"/>
    </xf>
    <xf numFmtId="0" fontId="0" fillId="0" borderId="0" xfId="0" applyFill="1" applyAlignment="1">
      <alignment vertical="center"/>
    </xf>
    <xf numFmtId="9" fontId="32" fillId="37" borderId="22" xfId="0" applyNumberFormat="1" applyFont="1" applyFill="1" applyBorder="1" applyAlignment="1">
      <alignment horizontal="center" vertical="center"/>
    </xf>
    <xf numFmtId="0" fontId="3" fillId="33" borderId="23" xfId="0" applyFont="1" applyFill="1" applyBorder="1" applyAlignment="1">
      <alignment vertical="center"/>
    </xf>
    <xf numFmtId="0" fontId="0" fillId="33" borderId="23" xfId="0" applyFont="1" applyFill="1" applyBorder="1" applyAlignment="1">
      <alignment horizontal="left" vertical="center" wrapText="1" indent="1"/>
    </xf>
    <xf numFmtId="0" fontId="3" fillId="33" borderId="21" xfId="0" applyFont="1" applyFill="1" applyBorder="1" applyAlignment="1">
      <alignment horizontal="right" vertical="center"/>
    </xf>
    <xf numFmtId="49" fontId="4" fillId="33" borderId="12" xfId="0" applyNumberFormat="1" applyFont="1" applyFill="1" applyBorder="1" applyAlignment="1">
      <alignment horizontal="left" vertical="center" wrapText="1" indent="1"/>
    </xf>
    <xf numFmtId="49" fontId="4" fillId="33" borderId="0" xfId="0" applyNumberFormat="1" applyFont="1" applyFill="1" applyBorder="1" applyAlignment="1">
      <alignment horizontal="left" vertical="center" wrapText="1" indent="1"/>
    </xf>
    <xf numFmtId="49" fontId="4" fillId="33" borderId="18" xfId="0" applyNumberFormat="1" applyFont="1" applyFill="1" applyBorder="1" applyAlignment="1">
      <alignment horizontal="left" vertical="center" wrapText="1" indent="1"/>
    </xf>
    <xf numFmtId="0" fontId="4" fillId="33" borderId="21" xfId="0" applyFont="1" applyFill="1" applyBorder="1" applyAlignment="1">
      <alignment horizontal="left" vertical="center"/>
    </xf>
    <xf numFmtId="0" fontId="4" fillId="33" borderId="12" xfId="0" applyFont="1" applyFill="1" applyBorder="1" applyAlignment="1">
      <alignment horizontal="right" vertical="center"/>
    </xf>
    <xf numFmtId="0" fontId="4" fillId="33" borderId="14" xfId="0" applyFont="1" applyFill="1" applyBorder="1" applyAlignment="1">
      <alignment horizontal="left" vertical="center"/>
    </xf>
    <xf numFmtId="0" fontId="4" fillId="33" borderId="0" xfId="0" applyFont="1" applyFill="1" applyBorder="1" applyAlignment="1">
      <alignment horizontal="right" vertical="center"/>
    </xf>
    <xf numFmtId="0" fontId="4" fillId="33" borderId="17" xfId="0" applyFont="1" applyFill="1" applyBorder="1" applyAlignment="1">
      <alignment horizontal="left" vertical="center"/>
    </xf>
    <xf numFmtId="0" fontId="4" fillId="33" borderId="18" xfId="0" applyFont="1" applyFill="1" applyBorder="1" applyAlignment="1">
      <alignment horizontal="right" vertical="center"/>
    </xf>
    <xf numFmtId="0" fontId="0" fillId="33" borderId="12" xfId="0" applyFont="1" applyFill="1" applyBorder="1" applyAlignment="1">
      <alignment vertical="center"/>
    </xf>
    <xf numFmtId="0" fontId="0" fillId="33" borderId="20" xfId="0" applyFont="1" applyFill="1" applyBorder="1" applyAlignment="1">
      <alignment vertical="center"/>
    </xf>
    <xf numFmtId="0" fontId="20" fillId="33" borderId="0" xfId="0" applyFont="1" applyFill="1" applyBorder="1" applyAlignment="1">
      <alignment vertical="center"/>
    </xf>
    <xf numFmtId="0" fontId="0" fillId="33" borderId="0" xfId="0" applyFont="1" applyFill="1" applyBorder="1" applyAlignment="1">
      <alignment vertical="center"/>
    </xf>
    <xf numFmtId="0" fontId="0" fillId="33" borderId="15" xfId="0" applyFont="1" applyFill="1" applyBorder="1" applyAlignment="1">
      <alignment vertical="center"/>
    </xf>
    <xf numFmtId="0" fontId="0" fillId="33" borderId="14" xfId="0" applyFont="1" applyFill="1" applyBorder="1" applyAlignment="1">
      <alignment horizontal="left" vertical="center" indent="1"/>
    </xf>
    <xf numFmtId="9" fontId="26" fillId="34" borderId="22" xfId="0" applyNumberFormat="1" applyFont="1" applyFill="1" applyBorder="1" applyAlignment="1">
      <alignment horizontal="center" vertical="center"/>
    </xf>
    <xf numFmtId="0" fontId="17" fillId="33" borderId="0" xfId="0" applyFont="1" applyFill="1" applyBorder="1" applyAlignment="1">
      <alignment horizontal="left" vertical="center"/>
    </xf>
    <xf numFmtId="0" fontId="17" fillId="33" borderId="0" xfId="0" applyFont="1" applyFill="1" applyBorder="1" applyAlignment="1">
      <alignment vertical="center"/>
    </xf>
    <xf numFmtId="0" fontId="23" fillId="35" borderId="14" xfId="0" applyFont="1" applyFill="1" applyBorder="1" applyAlignment="1">
      <alignment horizontal="left" vertical="center" indent="1"/>
    </xf>
    <xf numFmtId="0" fontId="27" fillId="33" borderId="22" xfId="0" applyFont="1" applyFill="1" applyBorder="1" applyAlignment="1">
      <alignment horizontal="center" vertical="center"/>
    </xf>
    <xf numFmtId="0" fontId="18" fillId="33" borderId="16" xfId="0" applyFont="1" applyFill="1" applyBorder="1" applyAlignment="1">
      <alignment horizontal="center" vertical="center"/>
    </xf>
    <xf numFmtId="0" fontId="18" fillId="33" borderId="11" xfId="0" applyFont="1" applyFill="1" applyBorder="1" applyAlignment="1">
      <alignment horizontal="center" vertical="center"/>
    </xf>
    <xf numFmtId="0" fontId="18" fillId="33" borderId="11" xfId="0" applyFont="1" applyFill="1" applyBorder="1" applyAlignment="1">
      <alignment horizontal="left" vertical="center"/>
    </xf>
    <xf numFmtId="0" fontId="18" fillId="33" borderId="11" xfId="0" applyFont="1" applyFill="1" applyBorder="1" applyAlignment="1">
      <alignment horizontal="right" vertical="center"/>
    </xf>
    <xf numFmtId="0" fontId="18" fillId="33" borderId="12" xfId="0" applyFont="1" applyFill="1" applyBorder="1" applyAlignment="1">
      <alignment horizontal="left" vertical="center"/>
    </xf>
    <xf numFmtId="0" fontId="0" fillId="33" borderId="0" xfId="0" applyFill="1" applyBorder="1" applyAlignment="1">
      <alignment horizontal="left" vertical="center" wrapText="1" indent="1"/>
    </xf>
    <xf numFmtId="0" fontId="0" fillId="33" borderId="18" xfId="0" applyFill="1" applyBorder="1" applyAlignment="1">
      <alignment horizontal="left" vertical="center" wrapText="1" indent="1"/>
    </xf>
    <xf numFmtId="0" fontId="17" fillId="0" borderId="23" xfId="0" applyFont="1" applyBorder="1" applyAlignment="1">
      <alignment/>
    </xf>
    <xf numFmtId="0" fontId="16" fillId="0" borderId="10" xfId="0" applyFont="1" applyBorder="1" applyAlignment="1">
      <alignment horizontal="left"/>
    </xf>
    <xf numFmtId="0" fontId="18" fillId="33" borderId="21" xfId="0" applyFont="1" applyFill="1" applyBorder="1" applyAlignment="1">
      <alignment horizontal="right" vertical="center"/>
    </xf>
    <xf numFmtId="0" fontId="17" fillId="0" borderId="0" xfId="0" applyFont="1" applyFill="1" applyBorder="1" applyAlignment="1">
      <alignment/>
    </xf>
    <xf numFmtId="0" fontId="17" fillId="0" borderId="18" xfId="0" applyFont="1" applyFill="1" applyBorder="1" applyAlignment="1">
      <alignment/>
    </xf>
    <xf numFmtId="0" fontId="17" fillId="0" borderId="12" xfId="0" applyFont="1" applyFill="1" applyBorder="1" applyAlignment="1">
      <alignment/>
    </xf>
    <xf numFmtId="0" fontId="34" fillId="33" borderId="14" xfId="0" applyFont="1" applyFill="1" applyBorder="1" applyAlignment="1">
      <alignment horizontal="left" vertical="center" indent="1"/>
    </xf>
    <xf numFmtId="0" fontId="5" fillId="33" borderId="0" xfId="0" applyFont="1" applyFill="1" applyBorder="1" applyAlignment="1">
      <alignment vertical="center"/>
    </xf>
    <xf numFmtId="0" fontId="5" fillId="33" borderId="0" xfId="0" applyFont="1" applyFill="1" applyBorder="1" applyAlignment="1">
      <alignment horizontal="left" vertical="center"/>
    </xf>
    <xf numFmtId="0" fontId="21" fillId="35" borderId="17" xfId="0" applyFont="1" applyFill="1" applyBorder="1" applyAlignment="1">
      <alignment horizontal="left" vertical="center"/>
    </xf>
    <xf numFmtId="0" fontId="0" fillId="35" borderId="18" xfId="0" applyFont="1" applyFill="1" applyBorder="1" applyAlignment="1">
      <alignment vertical="center"/>
    </xf>
    <xf numFmtId="0" fontId="21" fillId="35" borderId="18" xfId="0" applyFont="1" applyFill="1" applyBorder="1" applyAlignment="1">
      <alignment horizontal="center" vertical="center"/>
    </xf>
    <xf numFmtId="0" fontId="0" fillId="35" borderId="19" xfId="0" applyFont="1" applyFill="1" applyBorder="1" applyAlignment="1">
      <alignment vertical="center"/>
    </xf>
    <xf numFmtId="0" fontId="29" fillId="36" borderId="18" xfId="0" applyFont="1" applyFill="1" applyBorder="1" applyAlignment="1">
      <alignment horizontal="right" vertical="center"/>
    </xf>
    <xf numFmtId="9" fontId="29" fillId="36" borderId="19" xfId="0" applyNumberFormat="1" applyFont="1" applyFill="1" applyBorder="1" applyAlignment="1">
      <alignment horizontal="left" vertical="center"/>
    </xf>
    <xf numFmtId="0" fontId="0" fillId="33" borderId="14" xfId="0" applyFill="1" applyBorder="1" applyAlignment="1">
      <alignment/>
    </xf>
    <xf numFmtId="0" fontId="0" fillId="33" borderId="0" xfId="0" applyFill="1" applyBorder="1" applyAlignment="1">
      <alignment/>
    </xf>
    <xf numFmtId="0" fontId="0" fillId="33" borderId="15" xfId="0" applyFill="1" applyBorder="1" applyAlignment="1">
      <alignment/>
    </xf>
    <xf numFmtId="0" fontId="0" fillId="33" borderId="18" xfId="0" applyFill="1" applyBorder="1" applyAlignment="1">
      <alignment/>
    </xf>
    <xf numFmtId="0" fontId="0" fillId="33" borderId="19" xfId="0" applyFill="1" applyBorder="1" applyAlignment="1">
      <alignment/>
    </xf>
    <xf numFmtId="0" fontId="6" fillId="38" borderId="22" xfId="0" applyFont="1" applyFill="1" applyBorder="1" applyAlignment="1">
      <alignment horizontal="center" vertical="center"/>
    </xf>
    <xf numFmtId="0" fontId="6" fillId="33" borderId="22" xfId="0" applyFont="1" applyFill="1" applyBorder="1" applyAlignment="1">
      <alignment horizontal="center" vertical="center"/>
    </xf>
    <xf numFmtId="0" fontId="6" fillId="39" borderId="22" xfId="0" applyFont="1" applyFill="1" applyBorder="1" applyAlignment="1">
      <alignment horizontal="center" vertical="center"/>
    </xf>
    <xf numFmtId="2" fontId="6" fillId="33" borderId="22" xfId="0" applyNumberFormat="1" applyFont="1" applyFill="1" applyBorder="1" applyAlignment="1">
      <alignment horizontal="center" vertical="center"/>
    </xf>
    <xf numFmtId="9" fontId="4" fillId="33" borderId="22" xfId="0" applyNumberFormat="1" applyFont="1" applyFill="1" applyBorder="1" applyAlignment="1">
      <alignment horizontal="center" vertical="center"/>
    </xf>
    <xf numFmtId="9" fontId="17" fillId="34" borderId="22" xfId="0" applyNumberFormat="1" applyFont="1" applyFill="1" applyBorder="1" applyAlignment="1">
      <alignment horizontal="center" vertical="center"/>
    </xf>
    <xf numFmtId="9" fontId="6" fillId="39" borderId="22" xfId="0" applyNumberFormat="1" applyFont="1" applyFill="1" applyBorder="1" applyAlignment="1">
      <alignment horizontal="center" vertical="center"/>
    </xf>
    <xf numFmtId="9" fontId="27" fillId="39" borderId="10" xfId="0" applyNumberFormat="1" applyFont="1" applyFill="1" applyBorder="1" applyAlignment="1">
      <alignment horizontal="center" vertical="center"/>
    </xf>
    <xf numFmtId="9" fontId="27" fillId="39" borderId="23" xfId="0" applyNumberFormat="1" applyFont="1" applyFill="1" applyBorder="1" applyAlignment="1">
      <alignment horizontal="center" vertical="center"/>
    </xf>
    <xf numFmtId="0" fontId="27" fillId="39" borderId="24" xfId="0" applyFont="1" applyFill="1" applyBorder="1" applyAlignment="1">
      <alignment horizontal="center" vertical="center"/>
    </xf>
    <xf numFmtId="0" fontId="38" fillId="33" borderId="13" xfId="0" applyFont="1" applyFill="1" applyBorder="1" applyAlignment="1">
      <alignment horizontal="right" vertical="center"/>
    </xf>
    <xf numFmtId="9" fontId="32" fillId="33" borderId="22" xfId="0" applyNumberFormat="1" applyFont="1" applyFill="1" applyBorder="1" applyAlignment="1">
      <alignment horizontal="center" vertical="center"/>
    </xf>
    <xf numFmtId="0" fontId="4" fillId="35" borderId="21" xfId="0" applyFont="1" applyFill="1" applyBorder="1" applyAlignment="1">
      <alignment horizontal="left" vertical="center" indent="6"/>
    </xf>
    <xf numFmtId="0" fontId="0" fillId="35" borderId="12" xfId="0" applyFont="1" applyFill="1" applyBorder="1" applyAlignment="1">
      <alignment horizontal="center" vertical="center"/>
    </xf>
    <xf numFmtId="0" fontId="0" fillId="35" borderId="20" xfId="0" applyFill="1" applyBorder="1" applyAlignment="1">
      <alignment horizontal="center" vertical="center"/>
    </xf>
    <xf numFmtId="2" fontId="9" fillId="34" borderId="22" xfId="0" applyNumberFormat="1" applyFont="1" applyFill="1" applyBorder="1" applyAlignment="1">
      <alignment horizontal="center" vertical="center"/>
    </xf>
    <xf numFmtId="0" fontId="40" fillId="33" borderId="21" xfId="0" applyFont="1" applyFill="1" applyBorder="1" applyAlignment="1">
      <alignment horizontal="left" vertical="center"/>
    </xf>
    <xf numFmtId="0" fontId="41" fillId="33" borderId="12" xfId="0" applyFont="1" applyFill="1" applyBorder="1" applyAlignment="1">
      <alignment vertical="center"/>
    </xf>
    <xf numFmtId="0" fontId="40" fillId="33" borderId="12" xfId="0" applyFont="1" applyFill="1" applyBorder="1" applyAlignment="1">
      <alignment horizontal="center" vertical="center"/>
    </xf>
    <xf numFmtId="0" fontId="41" fillId="33" borderId="20" xfId="0" applyFont="1" applyFill="1" applyBorder="1" applyAlignment="1">
      <alignment vertical="center"/>
    </xf>
    <xf numFmtId="0" fontId="40" fillId="33" borderId="14" xfId="0" applyFont="1" applyFill="1" applyBorder="1" applyAlignment="1">
      <alignment horizontal="left" vertical="center"/>
    </xf>
    <xf numFmtId="0" fontId="41" fillId="33" borderId="0" xfId="0" applyFont="1" applyFill="1" applyBorder="1" applyAlignment="1">
      <alignment vertical="center"/>
    </xf>
    <xf numFmtId="0" fontId="40" fillId="33" borderId="0" xfId="0" applyFont="1" applyFill="1" applyBorder="1" applyAlignment="1">
      <alignment horizontal="center" vertical="center"/>
    </xf>
    <xf numFmtId="0" fontId="41" fillId="33" borderId="15" xfId="0" applyFont="1" applyFill="1" applyBorder="1" applyAlignment="1">
      <alignment vertical="center"/>
    </xf>
    <xf numFmtId="0" fontId="0" fillId="33" borderId="14" xfId="0" applyFont="1" applyFill="1" applyBorder="1" applyAlignment="1">
      <alignment vertical="center"/>
    </xf>
    <xf numFmtId="0" fontId="0" fillId="33" borderId="17" xfId="0" applyFont="1" applyFill="1" applyBorder="1" applyAlignment="1">
      <alignment horizontal="left" vertical="center" indent="1"/>
    </xf>
    <xf numFmtId="0" fontId="5" fillId="33" borderId="18" xfId="0" applyFont="1" applyFill="1" applyBorder="1" applyAlignment="1">
      <alignment horizontal="left" vertical="center"/>
    </xf>
    <xf numFmtId="0" fontId="0" fillId="33" borderId="18" xfId="0" applyFont="1" applyFill="1" applyBorder="1" applyAlignment="1">
      <alignment vertical="center"/>
    </xf>
    <xf numFmtId="0" fontId="0" fillId="33" borderId="19" xfId="0" applyFont="1" applyFill="1" applyBorder="1" applyAlignment="1">
      <alignment vertical="center"/>
    </xf>
    <xf numFmtId="0" fontId="3" fillId="33" borderId="14" xfId="0" applyFont="1" applyFill="1" applyBorder="1" applyAlignment="1">
      <alignment horizontal="center" vertical="center"/>
    </xf>
    <xf numFmtId="0" fontId="19" fillId="33" borderId="14" xfId="0" applyFont="1" applyFill="1" applyBorder="1" applyAlignment="1">
      <alignment horizontal="center" vertical="center"/>
    </xf>
    <xf numFmtId="49" fontId="42" fillId="34" borderId="22" xfId="0" applyNumberFormat="1" applyFont="1" applyFill="1" applyBorder="1" applyAlignment="1">
      <alignment horizontal="center" vertical="center" wrapText="1"/>
    </xf>
    <xf numFmtId="0" fontId="6" fillId="34" borderId="0" xfId="0" applyFont="1" applyFill="1" applyAlignment="1">
      <alignment vertical="center"/>
    </xf>
    <xf numFmtId="2" fontId="6" fillId="34" borderId="0" xfId="0" applyNumberFormat="1" applyFont="1" applyFill="1" applyAlignment="1">
      <alignment horizontal="center" vertical="center"/>
    </xf>
    <xf numFmtId="0" fontId="0" fillId="34" borderId="0" xfId="0" applyFill="1" applyAlignment="1">
      <alignment/>
    </xf>
    <xf numFmtId="0" fontId="4" fillId="34" borderId="0" xfId="0" applyFont="1" applyFill="1" applyBorder="1" applyAlignment="1">
      <alignment horizontal="left" vertical="center" wrapText="1"/>
    </xf>
    <xf numFmtId="0" fontId="33" fillId="34" borderId="0" xfId="0" applyFont="1" applyFill="1" applyBorder="1" applyAlignment="1">
      <alignment horizontal="left" vertical="top" indent="1"/>
    </xf>
    <xf numFmtId="0" fontId="33" fillId="34" borderId="0" xfId="0" applyFont="1" applyFill="1" applyBorder="1" applyAlignment="1">
      <alignment horizontal="left" vertical="center" wrapText="1" indent="1"/>
    </xf>
    <xf numFmtId="0" fontId="8" fillId="34" borderId="0" xfId="0" applyFont="1" applyFill="1" applyBorder="1" applyAlignment="1">
      <alignment horizontal="left" vertical="center" wrapText="1" indent="1"/>
    </xf>
    <xf numFmtId="9" fontId="16" fillId="34" borderId="10" xfId="0" applyNumberFormat="1" applyFont="1" applyFill="1" applyBorder="1" applyAlignment="1">
      <alignment horizontal="left" vertical="center" indent="2"/>
    </xf>
    <xf numFmtId="0" fontId="6" fillId="34" borderId="23" xfId="0" applyFont="1" applyFill="1" applyBorder="1" applyAlignment="1">
      <alignment vertical="center"/>
    </xf>
    <xf numFmtId="0" fontId="9" fillId="34" borderId="18" xfId="0" applyFont="1" applyFill="1" applyBorder="1" applyAlignment="1">
      <alignment horizontal="center" vertical="center"/>
    </xf>
    <xf numFmtId="0" fontId="6" fillId="34" borderId="18" xfId="0" applyFont="1" applyFill="1" applyBorder="1" applyAlignment="1">
      <alignment horizontal="center" vertical="center"/>
    </xf>
    <xf numFmtId="0" fontId="4" fillId="34" borderId="0" xfId="0" applyFont="1" applyFill="1" applyBorder="1" applyAlignment="1">
      <alignment horizontal="right" vertical="center"/>
    </xf>
    <xf numFmtId="2" fontId="4" fillId="34" borderId="0" xfId="0" applyNumberFormat="1" applyFont="1" applyFill="1" applyBorder="1" applyAlignment="1">
      <alignment horizontal="center" vertical="center"/>
    </xf>
    <xf numFmtId="0" fontId="6" fillId="40" borderId="22" xfId="0" applyFont="1" applyFill="1" applyBorder="1" applyAlignment="1">
      <alignment horizontal="center" vertical="center"/>
    </xf>
    <xf numFmtId="0" fontId="6" fillId="34" borderId="0" xfId="0" applyFont="1" applyFill="1" applyBorder="1" applyAlignment="1">
      <alignment vertical="center"/>
    </xf>
    <xf numFmtId="0" fontId="0" fillId="34" borderId="0" xfId="0" applyFont="1" applyFill="1" applyBorder="1" applyAlignment="1">
      <alignment horizontal="center" vertical="center"/>
    </xf>
    <xf numFmtId="0" fontId="0" fillId="34" borderId="0" xfId="0" applyFill="1" applyBorder="1" applyAlignment="1">
      <alignment/>
    </xf>
    <xf numFmtId="2" fontId="4" fillId="35" borderId="25" xfId="0" applyNumberFormat="1" applyFont="1" applyFill="1" applyBorder="1" applyAlignment="1">
      <alignment horizontal="center" vertical="center"/>
    </xf>
    <xf numFmtId="0" fontId="3" fillId="40" borderId="24" xfId="0" applyFont="1" applyFill="1" applyBorder="1" applyAlignment="1">
      <alignment horizontal="center" vertical="center"/>
    </xf>
    <xf numFmtId="0" fontId="0" fillId="40" borderId="22" xfId="0" applyFill="1" applyBorder="1" applyAlignment="1">
      <alignment horizontal="center" vertical="center"/>
    </xf>
    <xf numFmtId="0" fontId="4" fillId="34" borderId="0" xfId="0" applyFont="1" applyFill="1" applyBorder="1" applyAlignment="1">
      <alignment horizontal="center" vertical="center" wrapText="1"/>
    </xf>
    <xf numFmtId="0" fontId="8" fillId="34" borderId="0" xfId="0" applyFont="1" applyFill="1" applyBorder="1" applyAlignment="1">
      <alignment vertical="center" wrapText="1"/>
    </xf>
    <xf numFmtId="0" fontId="9" fillId="34" borderId="0" xfId="0" applyFont="1" applyFill="1" applyBorder="1" applyAlignment="1">
      <alignment horizontal="center" vertical="center" wrapText="1"/>
    </xf>
    <xf numFmtId="0" fontId="9" fillId="34" borderId="0" xfId="0" applyFont="1" applyFill="1" applyBorder="1" applyAlignment="1">
      <alignment vertical="center"/>
    </xf>
    <xf numFmtId="0" fontId="6" fillId="34" borderId="0" xfId="0" applyFont="1" applyFill="1" applyBorder="1" applyAlignment="1">
      <alignment horizontal="center" vertical="center"/>
    </xf>
    <xf numFmtId="0" fontId="9" fillId="0" borderId="0" xfId="0" applyFont="1" applyBorder="1" applyAlignment="1">
      <alignment vertical="center"/>
    </xf>
    <xf numFmtId="0" fontId="5" fillId="37" borderId="10" xfId="0" applyFont="1" applyFill="1" applyBorder="1" applyAlignment="1">
      <alignment horizontal="right" vertical="center"/>
    </xf>
    <xf numFmtId="0" fontId="5" fillId="37" borderId="23" xfId="0" applyFont="1" applyFill="1" applyBorder="1" applyAlignment="1">
      <alignment horizontal="center" vertical="center"/>
    </xf>
    <xf numFmtId="9" fontId="4" fillId="33" borderId="26" xfId="0" applyNumberFormat="1" applyFont="1" applyFill="1" applyBorder="1" applyAlignment="1">
      <alignment horizontal="center" vertical="center"/>
    </xf>
    <xf numFmtId="49" fontId="4" fillId="33" borderId="27" xfId="0" applyNumberFormat="1" applyFont="1" applyFill="1" applyBorder="1" applyAlignment="1">
      <alignment horizontal="center" vertical="center" wrapText="1"/>
    </xf>
    <xf numFmtId="49" fontId="4" fillId="33" borderId="28" xfId="0" applyNumberFormat="1" applyFont="1" applyFill="1" applyBorder="1" applyAlignment="1">
      <alignment horizontal="center" vertical="center" wrapText="1"/>
    </xf>
    <xf numFmtId="2" fontId="4" fillId="33" borderId="14" xfId="0" applyNumberFormat="1" applyFont="1" applyFill="1" applyBorder="1" applyAlignment="1">
      <alignment horizontal="center" vertical="center" wrapText="1"/>
    </xf>
    <xf numFmtId="2" fontId="4" fillId="33" borderId="29" xfId="0" applyNumberFormat="1" applyFont="1" applyFill="1" applyBorder="1" applyAlignment="1">
      <alignment horizontal="center" vertical="center" wrapText="1"/>
    </xf>
    <xf numFmtId="2" fontId="4" fillId="35" borderId="30" xfId="0" applyNumberFormat="1" applyFont="1" applyFill="1" applyBorder="1" applyAlignment="1">
      <alignment horizontal="center" vertical="center" wrapText="1"/>
    </xf>
    <xf numFmtId="2" fontId="4" fillId="33" borderId="31" xfId="0" applyNumberFormat="1" applyFont="1" applyFill="1" applyBorder="1" applyAlignment="1">
      <alignment horizontal="center" vertical="center" wrapText="1"/>
    </xf>
    <xf numFmtId="2" fontId="4" fillId="35" borderId="32" xfId="0" applyNumberFormat="1" applyFont="1" applyFill="1" applyBorder="1" applyAlignment="1">
      <alignment horizontal="center" vertical="center" wrapText="1"/>
    </xf>
    <xf numFmtId="0" fontId="3" fillId="40" borderId="33" xfId="0" applyFont="1" applyFill="1" applyBorder="1" applyAlignment="1">
      <alignment horizontal="center" vertical="center"/>
    </xf>
    <xf numFmtId="0" fontId="3" fillId="40" borderId="34" xfId="0" applyFont="1" applyFill="1" applyBorder="1" applyAlignment="1">
      <alignment horizontal="center" vertical="center"/>
    </xf>
    <xf numFmtId="0" fontId="6" fillId="40" borderId="26" xfId="0" applyFont="1" applyFill="1" applyBorder="1" applyAlignment="1">
      <alignment horizontal="center" vertical="center"/>
    </xf>
    <xf numFmtId="0" fontId="6" fillId="40" borderId="35" xfId="0" applyFont="1" applyFill="1" applyBorder="1" applyAlignment="1">
      <alignment horizontal="center" vertical="center"/>
    </xf>
    <xf numFmtId="0" fontId="0" fillId="40" borderId="27" xfId="0" applyFont="1" applyFill="1" applyBorder="1" applyAlignment="1">
      <alignment horizontal="center" vertical="center"/>
    </xf>
    <xf numFmtId="0" fontId="6" fillId="40" borderId="28" xfId="0" applyFont="1" applyFill="1" applyBorder="1" applyAlignment="1">
      <alignment horizontal="center" vertical="center"/>
    </xf>
    <xf numFmtId="0" fontId="6" fillId="40" borderId="36" xfId="0" applyFont="1" applyFill="1" applyBorder="1" applyAlignment="1">
      <alignment horizontal="center" vertical="center"/>
    </xf>
    <xf numFmtId="2" fontId="4" fillId="35" borderId="37" xfId="0" applyNumberFormat="1" applyFont="1" applyFill="1" applyBorder="1" applyAlignment="1">
      <alignment horizontal="center" vertical="center" wrapText="1"/>
    </xf>
    <xf numFmtId="2" fontId="9" fillId="34" borderId="0" xfId="0" applyNumberFormat="1" applyFont="1" applyFill="1" applyBorder="1" applyAlignment="1">
      <alignment horizontal="center" vertical="center"/>
    </xf>
    <xf numFmtId="2" fontId="6" fillId="34" borderId="0" xfId="0" applyNumberFormat="1" applyFont="1" applyFill="1" applyBorder="1" applyAlignment="1">
      <alignment horizontal="center" vertical="center"/>
    </xf>
    <xf numFmtId="0" fontId="5" fillId="37" borderId="22" xfId="0" applyFont="1" applyFill="1" applyBorder="1" applyAlignment="1">
      <alignment horizontal="center" vertical="center"/>
    </xf>
    <xf numFmtId="0" fontId="38" fillId="33" borderId="13" xfId="0" applyFont="1" applyFill="1" applyBorder="1" applyAlignment="1">
      <alignment horizontal="center" vertical="center"/>
    </xf>
    <xf numFmtId="197" fontId="9" fillId="34" borderId="22" xfId="0" applyNumberFormat="1" applyFont="1" applyFill="1" applyBorder="1" applyAlignment="1">
      <alignment horizontal="center" vertical="center"/>
    </xf>
    <xf numFmtId="197" fontId="6" fillId="33" borderId="22" xfId="0" applyNumberFormat="1" applyFont="1" applyFill="1" applyBorder="1" applyAlignment="1">
      <alignment horizontal="center" vertical="center"/>
    </xf>
    <xf numFmtId="0" fontId="5" fillId="37" borderId="22" xfId="0" applyFont="1" applyFill="1" applyBorder="1" applyAlignment="1">
      <alignment horizontal="right" vertical="center"/>
    </xf>
    <xf numFmtId="0" fontId="29" fillId="36" borderId="17" xfId="0" applyFont="1" applyFill="1" applyBorder="1" applyAlignment="1">
      <alignment horizontal="left" vertical="top" indent="1"/>
    </xf>
    <xf numFmtId="0" fontId="10" fillId="36" borderId="18" xfId="0" applyFont="1" applyFill="1" applyBorder="1" applyAlignment="1">
      <alignment horizontal="left" vertical="center" wrapText="1"/>
    </xf>
    <xf numFmtId="49" fontId="4" fillId="34" borderId="14" xfId="0" applyNumberFormat="1" applyFont="1" applyFill="1" applyBorder="1" applyAlignment="1">
      <alignment horizontal="left" vertical="center" wrapText="1" indent="1"/>
    </xf>
    <xf numFmtId="49" fontId="4" fillId="34" borderId="17" xfId="0" applyNumberFormat="1" applyFont="1" applyFill="1" applyBorder="1" applyAlignment="1">
      <alignment horizontal="left" vertical="center" wrapText="1" indent="1"/>
    </xf>
    <xf numFmtId="9" fontId="16" fillId="34" borderId="21" xfId="0" applyNumberFormat="1" applyFont="1" applyFill="1" applyBorder="1" applyAlignment="1">
      <alignment horizontal="left" vertical="center"/>
    </xf>
    <xf numFmtId="0" fontId="28" fillId="33" borderId="38" xfId="0" applyFont="1" applyFill="1" applyBorder="1" applyAlignment="1">
      <alignment horizontal="center" vertical="center"/>
    </xf>
    <xf numFmtId="0" fontId="28" fillId="33" borderId="39" xfId="0" applyFont="1" applyFill="1" applyBorder="1" applyAlignment="1">
      <alignment horizontal="center" vertical="center"/>
    </xf>
    <xf numFmtId="0" fontId="18" fillId="33" borderId="39" xfId="0" applyFont="1" applyFill="1" applyBorder="1" applyAlignment="1">
      <alignment horizontal="right" vertical="center"/>
    </xf>
    <xf numFmtId="0" fontId="18" fillId="33" borderId="39" xfId="0" applyFont="1" applyFill="1" applyBorder="1" applyAlignment="1">
      <alignment horizontal="left" vertical="center"/>
    </xf>
    <xf numFmtId="0" fontId="38" fillId="33" borderId="40" xfId="0" applyFont="1" applyFill="1" applyBorder="1" applyAlignment="1">
      <alignment horizontal="right" vertical="center"/>
    </xf>
    <xf numFmtId="0" fontId="0" fillId="33" borderId="15" xfId="0" applyFill="1" applyBorder="1" applyAlignment="1">
      <alignment horizontal="left" vertical="center" wrapText="1" indent="1"/>
    </xf>
    <xf numFmtId="0" fontId="0" fillId="33" borderId="19" xfId="0" applyFill="1" applyBorder="1" applyAlignment="1">
      <alignment horizontal="left" vertical="center" wrapText="1" indent="1"/>
    </xf>
    <xf numFmtId="0" fontId="3" fillId="33" borderId="17" xfId="0" applyFont="1" applyFill="1" applyBorder="1" applyAlignment="1">
      <alignment horizontal="left" vertical="center" wrapText="1"/>
    </xf>
    <xf numFmtId="0" fontId="0" fillId="34" borderId="24" xfId="0" applyFill="1" applyBorder="1" applyAlignment="1">
      <alignment/>
    </xf>
    <xf numFmtId="0" fontId="0" fillId="33" borderId="0" xfId="0" applyFont="1" applyFill="1" applyBorder="1" applyAlignment="1">
      <alignment vertical="center"/>
    </xf>
    <xf numFmtId="0" fontId="4" fillId="33" borderId="0" xfId="0" applyFont="1" applyFill="1" applyBorder="1" applyAlignment="1">
      <alignment horizontal="left" vertical="center" indent="1"/>
    </xf>
    <xf numFmtId="0" fontId="3" fillId="33" borderId="14" xfId="0" applyFont="1" applyFill="1" applyBorder="1" applyAlignment="1">
      <alignment horizontal="left" vertical="center" indent="1"/>
    </xf>
    <xf numFmtId="0" fontId="3" fillId="33" borderId="0" xfId="0" applyFont="1" applyFill="1" applyBorder="1" applyAlignment="1">
      <alignment horizontal="left" vertical="center" indent="1"/>
    </xf>
    <xf numFmtId="0" fontId="3" fillId="33" borderId="15" xfId="0" applyFont="1" applyFill="1" applyBorder="1" applyAlignment="1">
      <alignment horizontal="left" vertical="center" indent="1"/>
    </xf>
    <xf numFmtId="0" fontId="17" fillId="0" borderId="24" xfId="0" applyFont="1" applyBorder="1" applyAlignment="1">
      <alignment/>
    </xf>
    <xf numFmtId="0" fontId="6" fillId="34" borderId="15" xfId="0" applyFont="1" applyFill="1" applyBorder="1" applyAlignment="1">
      <alignment vertical="center"/>
    </xf>
    <xf numFmtId="0" fontId="35" fillId="36" borderId="14" xfId="0" applyFont="1" applyFill="1" applyBorder="1" applyAlignment="1">
      <alignment horizontal="left" vertical="center"/>
    </xf>
    <xf numFmtId="0" fontId="10" fillId="36" borderId="0" xfId="0" applyFont="1" applyFill="1" applyBorder="1" applyAlignment="1">
      <alignment horizontal="left" vertical="center" wrapText="1"/>
    </xf>
    <xf numFmtId="0" fontId="8" fillId="33" borderId="21" xfId="0" applyFont="1" applyFill="1" applyBorder="1" applyAlignment="1">
      <alignment vertical="center"/>
    </xf>
    <xf numFmtId="0" fontId="8" fillId="33" borderId="12" xfId="0" applyFont="1" applyFill="1" applyBorder="1" applyAlignment="1">
      <alignment vertical="center"/>
    </xf>
    <xf numFmtId="0" fontId="8" fillId="33" borderId="14" xfId="0" applyFont="1" applyFill="1" applyBorder="1" applyAlignment="1">
      <alignment vertical="center"/>
    </xf>
    <xf numFmtId="0" fontId="8" fillId="33" borderId="0" xfId="0" applyFont="1" applyFill="1" applyBorder="1" applyAlignment="1">
      <alignment vertical="center"/>
    </xf>
    <xf numFmtId="0" fontId="8" fillId="33" borderId="17" xfId="0" applyFont="1" applyFill="1" applyBorder="1" applyAlignment="1">
      <alignment vertical="center"/>
    </xf>
    <xf numFmtId="0" fontId="8" fillId="33" borderId="18" xfId="0" applyFont="1" applyFill="1" applyBorder="1" applyAlignment="1">
      <alignment vertical="center"/>
    </xf>
    <xf numFmtId="0" fontId="4" fillId="33" borderId="12" xfId="0" applyFont="1" applyFill="1" applyBorder="1" applyAlignment="1">
      <alignment horizontal="left" vertical="center" indent="1"/>
    </xf>
    <xf numFmtId="0" fontId="4" fillId="33" borderId="18" xfId="0" applyFont="1" applyFill="1" applyBorder="1" applyAlignment="1">
      <alignment horizontal="left" vertical="center" indent="1"/>
    </xf>
    <xf numFmtId="0" fontId="10" fillId="36" borderId="15" xfId="0" applyFont="1" applyFill="1" applyBorder="1" applyAlignment="1">
      <alignment horizontal="left" vertical="center" wrapText="1"/>
    </xf>
    <xf numFmtId="9" fontId="16" fillId="34" borderId="21" xfId="0" applyNumberFormat="1" applyFont="1" applyFill="1" applyBorder="1" applyAlignment="1">
      <alignment horizontal="left" vertical="center" indent="2"/>
    </xf>
    <xf numFmtId="0" fontId="6" fillId="0" borderId="20" xfId="0" applyFont="1" applyBorder="1" applyAlignment="1">
      <alignment vertical="center"/>
    </xf>
    <xf numFmtId="0" fontId="6" fillId="0" borderId="14" xfId="0" applyFont="1" applyBorder="1" applyAlignment="1">
      <alignment vertical="center"/>
    </xf>
    <xf numFmtId="0" fontId="6" fillId="0" borderId="17" xfId="0" applyFont="1" applyBorder="1" applyAlignment="1">
      <alignment vertical="center"/>
    </xf>
    <xf numFmtId="0" fontId="0" fillId="34" borderId="19" xfId="0" applyFill="1" applyBorder="1" applyAlignment="1">
      <alignment/>
    </xf>
    <xf numFmtId="0" fontId="18" fillId="33" borderId="38" xfId="0" applyFont="1" applyFill="1" applyBorder="1" applyAlignment="1">
      <alignment horizontal="right" vertical="center"/>
    </xf>
    <xf numFmtId="0" fontId="3" fillId="33" borderId="41" xfId="0" applyFont="1" applyFill="1" applyBorder="1" applyAlignment="1">
      <alignment horizontal="right" vertical="center"/>
    </xf>
    <xf numFmtId="9" fontId="16" fillId="34" borderId="42" xfId="0" applyNumberFormat="1" applyFont="1" applyFill="1" applyBorder="1" applyAlignment="1">
      <alignment horizontal="left" vertical="center" indent="1"/>
    </xf>
    <xf numFmtId="0" fontId="3" fillId="33" borderId="43" xfId="0" applyFont="1" applyFill="1" applyBorder="1" applyAlignment="1">
      <alignment horizontal="right" vertical="center"/>
    </xf>
    <xf numFmtId="9" fontId="3" fillId="34" borderId="44" xfId="0" applyNumberFormat="1" applyFont="1" applyFill="1" applyBorder="1" applyAlignment="1">
      <alignment horizontal="center" vertical="center"/>
    </xf>
    <xf numFmtId="0" fontId="3" fillId="33" borderId="45" xfId="0" applyFont="1" applyFill="1" applyBorder="1" applyAlignment="1">
      <alignment horizontal="right" vertical="center" wrapText="1"/>
    </xf>
    <xf numFmtId="9" fontId="0" fillId="34" borderId="46" xfId="0" applyNumberFormat="1" applyFill="1" applyBorder="1" applyAlignment="1">
      <alignment horizontal="center" vertical="center"/>
    </xf>
    <xf numFmtId="0" fontId="3" fillId="35" borderId="47" xfId="0" applyFont="1" applyFill="1" applyBorder="1" applyAlignment="1">
      <alignment horizontal="left" vertical="center" indent="1"/>
    </xf>
    <xf numFmtId="0" fontId="17" fillId="0" borderId="41" xfId="0" applyFont="1" applyFill="1" applyBorder="1" applyAlignment="1">
      <alignment/>
    </xf>
    <xf numFmtId="0" fontId="15" fillId="0" borderId="42" xfId="0" applyFont="1" applyFill="1" applyBorder="1" applyAlignment="1">
      <alignment horizontal="left" vertical="top"/>
    </xf>
    <xf numFmtId="0" fontId="17" fillId="0" borderId="43" xfId="0" applyFont="1" applyFill="1" applyBorder="1" applyAlignment="1">
      <alignment/>
    </xf>
    <xf numFmtId="0" fontId="15" fillId="0" borderId="44" xfId="0" applyFont="1" applyFill="1" applyBorder="1" applyAlignment="1">
      <alignment horizontal="left" vertical="top"/>
    </xf>
    <xf numFmtId="0" fontId="17" fillId="0" borderId="44" xfId="0" applyFont="1" applyFill="1" applyBorder="1" applyAlignment="1">
      <alignment/>
    </xf>
    <xf numFmtId="0" fontId="17" fillId="0" borderId="45" xfId="0" applyFont="1" applyFill="1" applyBorder="1" applyAlignment="1">
      <alignment/>
    </xf>
    <xf numFmtId="0" fontId="17" fillId="0" borderId="46" xfId="0" applyFont="1" applyFill="1" applyBorder="1" applyAlignment="1">
      <alignment/>
    </xf>
    <xf numFmtId="0" fontId="0" fillId="35" borderId="48" xfId="0" applyFill="1" applyBorder="1" applyAlignment="1">
      <alignment/>
    </xf>
    <xf numFmtId="0" fontId="17" fillId="0" borderId="42" xfId="0" applyFont="1" applyFill="1" applyBorder="1" applyAlignment="1">
      <alignment/>
    </xf>
    <xf numFmtId="0" fontId="17" fillId="0" borderId="49" xfId="0" applyFont="1" applyFill="1" applyBorder="1" applyAlignment="1">
      <alignment/>
    </xf>
    <xf numFmtId="0" fontId="17" fillId="0" borderId="50" xfId="0" applyFont="1" applyFill="1" applyBorder="1" applyAlignment="1">
      <alignment/>
    </xf>
    <xf numFmtId="0" fontId="17" fillId="0" borderId="51" xfId="0" applyFont="1" applyFill="1" applyBorder="1" applyAlignment="1">
      <alignment/>
    </xf>
    <xf numFmtId="0" fontId="33" fillId="35" borderId="52" xfId="0" applyFont="1" applyFill="1" applyBorder="1" applyAlignment="1">
      <alignment vertical="center" wrapText="1"/>
    </xf>
    <xf numFmtId="0" fontId="44" fillId="36" borderId="18" xfId="0" applyFont="1" applyFill="1" applyBorder="1" applyAlignment="1">
      <alignment vertical="center" wrapText="1"/>
    </xf>
    <xf numFmtId="49" fontId="33" fillId="35" borderId="22" xfId="0" applyNumberFormat="1" applyFont="1" applyFill="1" applyBorder="1" applyAlignment="1">
      <alignment vertical="center" wrapText="1"/>
    </xf>
    <xf numFmtId="0" fontId="0" fillId="41" borderId="0" xfId="0" applyFill="1" applyBorder="1" applyAlignment="1">
      <alignment horizontal="left" vertical="center" wrapText="1"/>
    </xf>
    <xf numFmtId="0" fontId="3" fillId="40" borderId="22" xfId="0" applyFont="1" applyFill="1" applyBorder="1" applyAlignment="1">
      <alignment horizontal="center" vertical="center" wrapText="1"/>
    </xf>
    <xf numFmtId="49" fontId="16" fillId="34" borderId="22" xfId="0" applyNumberFormat="1" applyFont="1" applyFill="1" applyBorder="1" applyAlignment="1">
      <alignment horizontal="center" vertical="center" wrapText="1"/>
    </xf>
    <xf numFmtId="0" fontId="16" fillId="34" borderId="22" xfId="0" applyFont="1" applyFill="1" applyBorder="1" applyAlignment="1">
      <alignment horizontal="center" vertical="center"/>
    </xf>
    <xf numFmtId="0" fontId="0" fillId="40" borderId="53" xfId="0" applyFont="1" applyFill="1" applyBorder="1" applyAlignment="1">
      <alignment horizontal="center" vertical="center"/>
    </xf>
    <xf numFmtId="0" fontId="3" fillId="40" borderId="54" xfId="0" applyFont="1" applyFill="1" applyBorder="1" applyAlignment="1">
      <alignment horizontal="center" vertical="center" wrapText="1"/>
    </xf>
    <xf numFmtId="49" fontId="16" fillId="34" borderId="54" xfId="0" applyNumberFormat="1" applyFont="1" applyFill="1" applyBorder="1" applyAlignment="1">
      <alignment horizontal="center" vertical="center" wrapText="1"/>
    </xf>
    <xf numFmtId="0" fontId="16" fillId="34" borderId="54" xfId="0" applyFont="1" applyFill="1" applyBorder="1" applyAlignment="1">
      <alignment horizontal="center" vertical="center"/>
    </xf>
    <xf numFmtId="0" fontId="16" fillId="34" borderId="55" xfId="0" applyFont="1" applyFill="1" applyBorder="1" applyAlignment="1">
      <alignment horizontal="center" vertical="center"/>
    </xf>
    <xf numFmtId="0" fontId="3" fillId="40" borderId="53" xfId="0" applyFont="1" applyFill="1" applyBorder="1" applyAlignment="1">
      <alignment horizontal="center" vertical="center"/>
    </xf>
    <xf numFmtId="0" fontId="3" fillId="40" borderId="16"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41" borderId="22" xfId="0" applyFont="1" applyFill="1" applyBorder="1" applyAlignment="1">
      <alignment horizontal="left" vertical="center" wrapText="1"/>
    </xf>
    <xf numFmtId="0" fontId="16" fillId="0" borderId="22" xfId="0" applyFont="1" applyBorder="1" applyAlignment="1">
      <alignment horizontal="center" vertical="center" wrapText="1"/>
    </xf>
    <xf numFmtId="0" fontId="17" fillId="0" borderId="22" xfId="0" applyFont="1" applyBorder="1" applyAlignment="1">
      <alignment vertical="center"/>
    </xf>
    <xf numFmtId="0" fontId="0" fillId="33" borderId="22" xfId="0" applyFont="1" applyFill="1" applyBorder="1" applyAlignment="1">
      <alignment horizontal="center" vertical="center"/>
    </xf>
    <xf numFmtId="0" fontId="0" fillId="41" borderId="22" xfId="0" applyFont="1" applyFill="1" applyBorder="1" applyAlignment="1">
      <alignment horizontal="left" vertical="center" wrapText="1"/>
    </xf>
    <xf numFmtId="0" fontId="16" fillId="34" borderId="22" xfId="0" applyFont="1" applyFill="1" applyBorder="1" applyAlignment="1">
      <alignment horizontal="center" vertical="center" wrapText="1"/>
    </xf>
    <xf numFmtId="0" fontId="17" fillId="34" borderId="22" xfId="0" applyFont="1" applyFill="1" applyBorder="1" applyAlignment="1">
      <alignment vertical="center"/>
    </xf>
    <xf numFmtId="0" fontId="0" fillId="0" borderId="22" xfId="0" applyFont="1" applyBorder="1" applyAlignment="1">
      <alignment/>
    </xf>
    <xf numFmtId="0" fontId="17" fillId="0" borderId="35" xfId="0" applyFont="1" applyBorder="1" applyAlignment="1">
      <alignment vertical="center"/>
    </xf>
    <xf numFmtId="0" fontId="0" fillId="33" borderId="28" xfId="0" applyFont="1" applyFill="1" applyBorder="1" applyAlignment="1">
      <alignment horizontal="center" vertical="center"/>
    </xf>
    <xf numFmtId="0" fontId="0" fillId="41" borderId="28" xfId="0" applyFont="1" applyFill="1" applyBorder="1" applyAlignment="1">
      <alignment horizontal="left" vertical="center" wrapText="1"/>
    </xf>
    <xf numFmtId="0" fontId="0" fillId="0" borderId="28" xfId="0" applyFont="1" applyBorder="1" applyAlignment="1">
      <alignment/>
    </xf>
    <xf numFmtId="0" fontId="0" fillId="0" borderId="36" xfId="0" applyFont="1" applyBorder="1" applyAlignment="1">
      <alignment/>
    </xf>
    <xf numFmtId="0" fontId="16" fillId="0" borderId="28" xfId="0" applyFont="1" applyBorder="1" applyAlignment="1">
      <alignment horizontal="center" vertical="center" wrapText="1"/>
    </xf>
    <xf numFmtId="0" fontId="17" fillId="0" borderId="28" xfId="0" applyFont="1" applyBorder="1" applyAlignment="1">
      <alignment vertical="center"/>
    </xf>
    <xf numFmtId="0" fontId="17" fillId="0" borderId="36" xfId="0" applyFont="1" applyBorder="1" applyAlignment="1">
      <alignment vertical="center"/>
    </xf>
    <xf numFmtId="0" fontId="0" fillId="38" borderId="22" xfId="0" applyFont="1" applyFill="1" applyBorder="1" applyAlignment="1">
      <alignment horizontal="left" vertical="center" wrapText="1"/>
    </xf>
    <xf numFmtId="0" fontId="0" fillId="38" borderId="28" xfId="0" applyFont="1" applyFill="1" applyBorder="1" applyAlignment="1">
      <alignment horizontal="left" vertical="center" wrapText="1"/>
    </xf>
    <xf numFmtId="0" fontId="0" fillId="0" borderId="35" xfId="0" applyFont="1" applyBorder="1" applyAlignment="1">
      <alignment/>
    </xf>
    <xf numFmtId="0" fontId="0" fillId="38" borderId="22" xfId="0" applyFont="1" applyFill="1" applyBorder="1" applyAlignment="1">
      <alignment vertical="top" wrapText="1"/>
    </xf>
    <xf numFmtId="0" fontId="16" fillId="0" borderId="10" xfId="0" applyFont="1" applyBorder="1" applyAlignment="1">
      <alignment horizontal="center" vertical="center" wrapText="1"/>
    </xf>
    <xf numFmtId="0" fontId="17" fillId="0" borderId="10" xfId="0" applyFont="1" applyBorder="1" applyAlignment="1">
      <alignment vertical="center"/>
    </xf>
    <xf numFmtId="0" fontId="17" fillId="0" borderId="56" xfId="0" applyFont="1" applyBorder="1" applyAlignment="1">
      <alignment vertical="center"/>
    </xf>
    <xf numFmtId="0" fontId="0" fillId="38" borderId="28" xfId="0" applyFont="1" applyFill="1" applyBorder="1" applyAlignment="1">
      <alignment vertical="top" wrapText="1"/>
    </xf>
    <xf numFmtId="0" fontId="0" fillId="38" borderId="22" xfId="0" applyFont="1" applyFill="1" applyBorder="1" applyAlignment="1">
      <alignment vertical="center" wrapText="1"/>
    </xf>
    <xf numFmtId="0" fontId="0" fillId="38" borderId="28" xfId="0" applyFont="1" applyFill="1" applyBorder="1" applyAlignment="1">
      <alignment vertical="center" wrapText="1"/>
    </xf>
    <xf numFmtId="0" fontId="5" fillId="37" borderId="13" xfId="0" applyFont="1" applyFill="1" applyBorder="1" applyAlignment="1">
      <alignment horizontal="center" vertical="center"/>
    </xf>
    <xf numFmtId="0" fontId="6" fillId="39" borderId="24" xfId="0" applyFont="1" applyFill="1" applyBorder="1" applyAlignment="1">
      <alignment horizontal="center" vertical="center"/>
    </xf>
    <xf numFmtId="0" fontId="17" fillId="34" borderId="35" xfId="0" applyFont="1" applyFill="1" applyBorder="1" applyAlignment="1">
      <alignment vertical="center"/>
    </xf>
    <xf numFmtId="9" fontId="14" fillId="33" borderId="12" xfId="0" applyNumberFormat="1" applyFont="1" applyFill="1" applyBorder="1" applyAlignment="1">
      <alignment horizontal="left" vertical="center" indent="1"/>
    </xf>
    <xf numFmtId="9" fontId="14" fillId="33" borderId="0" xfId="0" applyNumberFormat="1" applyFont="1" applyFill="1" applyBorder="1" applyAlignment="1">
      <alignment horizontal="left" vertical="center" indent="1"/>
    </xf>
    <xf numFmtId="9" fontId="14" fillId="33" borderId="18" xfId="0" applyNumberFormat="1" applyFont="1" applyFill="1" applyBorder="1" applyAlignment="1">
      <alignment horizontal="left" vertical="center" indent="1"/>
    </xf>
    <xf numFmtId="0" fontId="0" fillId="34" borderId="20" xfId="0" applyFill="1" applyBorder="1" applyAlignment="1">
      <alignment vertical="center" wrapText="1"/>
    </xf>
    <xf numFmtId="49" fontId="4" fillId="34" borderId="15" xfId="0" applyNumberFormat="1" applyFont="1" applyFill="1" applyBorder="1" applyAlignment="1">
      <alignment horizontal="left" vertical="center" wrapText="1" indent="1"/>
    </xf>
    <xf numFmtId="49" fontId="4" fillId="34" borderId="19" xfId="0" applyNumberFormat="1" applyFont="1" applyFill="1" applyBorder="1" applyAlignment="1">
      <alignment horizontal="left" vertical="center" wrapText="1" indent="1"/>
    </xf>
    <xf numFmtId="0" fontId="47" fillId="33" borderId="0" xfId="0" applyFont="1" applyFill="1" applyBorder="1" applyAlignment="1">
      <alignment vertical="center"/>
    </xf>
    <xf numFmtId="0" fontId="3" fillId="0" borderId="0" xfId="0" applyFont="1" applyAlignment="1">
      <alignment/>
    </xf>
    <xf numFmtId="0" fontId="0" fillId="33" borderId="14" xfId="0" applyFont="1" applyFill="1" applyBorder="1" applyAlignment="1">
      <alignment horizontal="center" vertical="center"/>
    </xf>
    <xf numFmtId="0" fontId="50" fillId="33" borderId="14" xfId="45" applyFont="1" applyFill="1" applyBorder="1" applyAlignment="1" applyProtection="1">
      <alignment horizontal="center" vertical="center"/>
      <protection/>
    </xf>
    <xf numFmtId="9" fontId="0" fillId="0" borderId="0" xfId="0" applyNumberFormat="1" applyAlignment="1">
      <alignment/>
    </xf>
    <xf numFmtId="0" fontId="36" fillId="34" borderId="22" xfId="0" applyFont="1" applyFill="1" applyBorder="1" applyAlignment="1">
      <alignment horizontal="left" vertical="center" wrapText="1" indent="1"/>
    </xf>
    <xf numFmtId="0" fontId="36" fillId="34" borderId="22" xfId="0" applyFont="1" applyFill="1" applyBorder="1" applyAlignment="1">
      <alignment horizontal="left" vertical="center" wrapText="1" indent="1"/>
    </xf>
    <xf numFmtId="0" fontId="0" fillId="34" borderId="0" xfId="0" applyFont="1" applyFill="1" applyBorder="1" applyAlignment="1">
      <alignment horizontal="left" vertical="center" indent="1"/>
    </xf>
    <xf numFmtId="0" fontId="0" fillId="34" borderId="15" xfId="0" applyFont="1" applyFill="1" applyBorder="1" applyAlignment="1">
      <alignment horizontal="left" vertical="center" indent="1"/>
    </xf>
    <xf numFmtId="0" fontId="17" fillId="34" borderId="17" xfId="0" applyFont="1" applyFill="1" applyBorder="1" applyAlignment="1">
      <alignment horizontal="center" vertical="center"/>
    </xf>
    <xf numFmtId="0" fontId="17" fillId="34" borderId="18" xfId="0" applyFont="1" applyFill="1" applyBorder="1" applyAlignment="1">
      <alignment horizontal="center" vertical="center"/>
    </xf>
    <xf numFmtId="0" fontId="17" fillId="34" borderId="19" xfId="0" applyFont="1" applyFill="1" applyBorder="1" applyAlignment="1">
      <alignment horizontal="center" vertical="center"/>
    </xf>
    <xf numFmtId="0" fontId="0" fillId="33" borderId="21" xfId="0" applyFill="1" applyBorder="1" applyAlignment="1">
      <alignment horizontal="center" vertical="center"/>
    </xf>
    <xf numFmtId="0" fontId="0" fillId="33" borderId="12" xfId="0" applyFill="1" applyBorder="1" applyAlignment="1">
      <alignment horizontal="center" vertical="center"/>
    </xf>
    <xf numFmtId="0" fontId="0" fillId="33" borderId="20"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33" fillId="35" borderId="16" xfId="0" applyFont="1" applyFill="1" applyBorder="1" applyAlignment="1">
      <alignment vertical="center"/>
    </xf>
    <xf numFmtId="0" fontId="33" fillId="35" borderId="11" xfId="0" applyFont="1" applyFill="1" applyBorder="1" applyAlignment="1">
      <alignment vertical="center"/>
    </xf>
    <xf numFmtId="0" fontId="33" fillId="35" borderId="13" xfId="0" applyFont="1" applyFill="1" applyBorder="1" applyAlignment="1">
      <alignment vertical="center"/>
    </xf>
    <xf numFmtId="9" fontId="14" fillId="34" borderId="12" xfId="0" applyNumberFormat="1" applyFont="1" applyFill="1" applyBorder="1" applyAlignment="1">
      <alignment horizontal="left" vertical="center" indent="1"/>
    </xf>
    <xf numFmtId="0" fontId="14" fillId="34" borderId="12" xfId="0" applyFont="1" applyFill="1" applyBorder="1" applyAlignment="1">
      <alignment horizontal="left" vertical="center" indent="1"/>
    </xf>
    <xf numFmtId="195" fontId="14" fillId="34" borderId="0" xfId="0" applyNumberFormat="1" applyFont="1" applyFill="1" applyBorder="1" applyAlignment="1">
      <alignment horizontal="left" vertical="center" indent="1"/>
    </xf>
    <xf numFmtId="195" fontId="14" fillId="34" borderId="0" xfId="0" applyNumberFormat="1" applyFont="1" applyFill="1" applyAlignment="1">
      <alignment horizontal="left" vertical="center" indent="1"/>
    </xf>
    <xf numFmtId="9" fontId="14" fillId="34" borderId="18" xfId="0" applyNumberFormat="1" applyFont="1" applyFill="1" applyBorder="1" applyAlignment="1">
      <alignment horizontal="left" vertical="center" indent="1"/>
    </xf>
    <xf numFmtId="9" fontId="14" fillId="34" borderId="18" xfId="0" applyNumberFormat="1" applyFont="1" applyFill="1" applyBorder="1" applyAlignment="1">
      <alignment horizontal="left" vertical="center" indent="1"/>
    </xf>
    <xf numFmtId="0" fontId="14" fillId="34" borderId="18" xfId="0" applyFont="1" applyFill="1" applyBorder="1" applyAlignment="1">
      <alignment horizontal="left" indent="1"/>
    </xf>
    <xf numFmtId="0" fontId="39" fillId="33" borderId="16" xfId="0" applyFont="1" applyFill="1" applyBorder="1" applyAlignment="1">
      <alignment horizontal="center" vertical="center" wrapText="1"/>
    </xf>
    <xf numFmtId="0" fontId="39" fillId="33" borderId="13" xfId="0" applyFont="1" applyFill="1" applyBorder="1" applyAlignment="1">
      <alignment horizontal="center" vertical="center"/>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4" fillId="40" borderId="57" xfId="0" applyFont="1" applyFill="1" applyBorder="1" applyAlignment="1">
      <alignment horizontal="center" vertical="center"/>
    </xf>
    <xf numFmtId="0" fontId="4" fillId="40" borderId="58" xfId="0" applyFont="1" applyFill="1" applyBorder="1" applyAlignment="1">
      <alignment horizontal="center" vertical="center"/>
    </xf>
    <xf numFmtId="0" fontId="4" fillId="40" borderId="59" xfId="0" applyFont="1" applyFill="1" applyBorder="1" applyAlignment="1">
      <alignment horizontal="center" vertical="center"/>
    </xf>
    <xf numFmtId="0" fontId="4" fillId="38" borderId="60" xfId="0" applyFont="1" applyFill="1" applyBorder="1" applyAlignment="1">
      <alignment horizontal="center" vertical="center" wrapText="1"/>
    </xf>
    <xf numFmtId="0" fontId="4" fillId="38" borderId="61" xfId="0" applyFont="1" applyFill="1" applyBorder="1" applyAlignment="1">
      <alignment horizontal="center" vertical="center" wrapText="1"/>
    </xf>
    <xf numFmtId="0" fontId="4" fillId="38" borderId="62" xfId="0" applyFont="1" applyFill="1" applyBorder="1" applyAlignment="1">
      <alignment horizontal="center" vertical="center" wrapText="1"/>
    </xf>
    <xf numFmtId="0" fontId="8" fillId="40" borderId="63" xfId="0" applyFont="1" applyFill="1" applyBorder="1" applyAlignment="1">
      <alignment horizontal="center" vertical="center" wrapText="1"/>
    </xf>
    <xf numFmtId="0" fontId="8" fillId="40" borderId="16" xfId="0" applyFont="1" applyFill="1" applyBorder="1" applyAlignment="1">
      <alignment horizontal="center" vertical="center" wrapText="1"/>
    </xf>
    <xf numFmtId="0" fontId="8" fillId="40" borderId="64" xfId="0" applyFont="1" applyFill="1" applyBorder="1" applyAlignment="1">
      <alignment horizontal="center" vertical="center" wrapText="1"/>
    </xf>
    <xf numFmtId="0" fontId="7" fillId="39" borderId="47" xfId="0" applyFont="1" applyFill="1" applyBorder="1" applyAlignment="1">
      <alignment horizontal="center" vertical="center"/>
    </xf>
    <xf numFmtId="0" fontId="7" fillId="39" borderId="11" xfId="0" applyFont="1" applyFill="1" applyBorder="1" applyAlignment="1">
      <alignment horizontal="center" vertical="center"/>
    </xf>
    <xf numFmtId="0" fontId="7" fillId="39" borderId="13"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52" xfId="0" applyFont="1" applyFill="1" applyBorder="1" applyAlignment="1">
      <alignment horizontal="center" vertical="center"/>
    </xf>
    <xf numFmtId="0" fontId="4" fillId="34" borderId="66" xfId="0" applyFont="1" applyFill="1" applyBorder="1" applyAlignment="1">
      <alignment horizontal="center" vertical="center"/>
    </xf>
    <xf numFmtId="0" fontId="4" fillId="39" borderId="22" xfId="0" applyFont="1" applyFill="1" applyBorder="1" applyAlignment="1">
      <alignment horizontal="center" vertical="center" wrapText="1"/>
    </xf>
    <xf numFmtId="0" fontId="4" fillId="39" borderId="28" xfId="0" applyFont="1" applyFill="1" applyBorder="1" applyAlignment="1">
      <alignment horizontal="center" vertical="center" wrapText="1"/>
    </xf>
    <xf numFmtId="0" fontId="4" fillId="42" borderId="26" xfId="0" applyFont="1" applyFill="1" applyBorder="1" applyAlignment="1">
      <alignment horizontal="center" vertical="center"/>
    </xf>
    <xf numFmtId="0" fontId="4" fillId="42" borderId="22" xfId="0" applyFont="1" applyFill="1" applyBorder="1" applyAlignment="1">
      <alignment horizontal="center" vertical="center"/>
    </xf>
    <xf numFmtId="0" fontId="0" fillId="0" borderId="67" xfId="0" applyFont="1" applyBorder="1" applyAlignment="1">
      <alignment horizontal="left" vertical="center" wrapText="1"/>
    </xf>
    <xf numFmtId="0" fontId="0" fillId="0" borderId="68" xfId="0" applyFont="1" applyBorder="1" applyAlignment="1">
      <alignment horizontal="left" wrapText="1"/>
    </xf>
    <xf numFmtId="0" fontId="0" fillId="0" borderId="69" xfId="0" applyFont="1" applyBorder="1" applyAlignment="1">
      <alignment horizontal="left"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18" fillId="33" borderId="16" xfId="0" applyFont="1" applyFill="1" applyBorder="1" applyAlignment="1">
      <alignment horizontal="center" vertical="center"/>
    </xf>
    <xf numFmtId="0" fontId="18" fillId="33" borderId="11" xfId="0" applyFont="1" applyFill="1" applyBorder="1" applyAlignment="1">
      <alignment horizontal="center" vertical="center"/>
    </xf>
    <xf numFmtId="0" fontId="18" fillId="33" borderId="13"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15" fillId="34" borderId="21" xfId="0" applyFont="1" applyFill="1" applyBorder="1" applyAlignment="1">
      <alignment horizontal="center" vertical="center"/>
    </xf>
    <xf numFmtId="0" fontId="15" fillId="34" borderId="12" xfId="0" applyFont="1" applyFill="1" applyBorder="1" applyAlignment="1">
      <alignment horizontal="center" vertical="center"/>
    </xf>
    <xf numFmtId="0" fontId="15" fillId="34" borderId="20" xfId="0" applyFont="1" applyFill="1" applyBorder="1" applyAlignment="1">
      <alignment horizontal="center" vertical="center"/>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67" xfId="0" applyFont="1" applyBorder="1" applyAlignment="1">
      <alignment horizontal="left" vertical="center" wrapText="1"/>
    </xf>
    <xf numFmtId="0" fontId="0" fillId="0" borderId="68" xfId="0" applyFont="1" applyBorder="1" applyAlignment="1">
      <alignment horizontal="left" vertical="center" wrapText="1"/>
    </xf>
    <xf numFmtId="0" fontId="0" fillId="0" borderId="69" xfId="0" applyFont="1" applyBorder="1" applyAlignment="1">
      <alignment horizontal="left" vertical="center" wrapText="1"/>
    </xf>
    <xf numFmtId="0" fontId="16" fillId="0" borderId="14"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44" xfId="0" applyFont="1" applyFill="1" applyBorder="1" applyAlignment="1">
      <alignment horizontal="left" vertical="top" wrapText="1"/>
    </xf>
    <xf numFmtId="0" fontId="16" fillId="0" borderId="31" xfId="0" applyFont="1" applyFill="1" applyBorder="1" applyAlignment="1">
      <alignment horizontal="left" vertical="top" wrapText="1"/>
    </xf>
    <xf numFmtId="0" fontId="16" fillId="0" borderId="50" xfId="0" applyFont="1" applyFill="1" applyBorder="1" applyAlignment="1">
      <alignment horizontal="left" vertical="top" wrapText="1"/>
    </xf>
    <xf numFmtId="0" fontId="16" fillId="0" borderId="51" xfId="0" applyFont="1" applyFill="1" applyBorder="1" applyAlignment="1">
      <alignment horizontal="left" vertical="top" wrapText="1"/>
    </xf>
    <xf numFmtId="0" fontId="0" fillId="33" borderId="14"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8" xfId="0" applyFill="1" applyBorder="1" applyAlignment="1">
      <alignment horizontal="center" vertical="center" wrapText="1"/>
    </xf>
    <xf numFmtId="0" fontId="27" fillId="33" borderId="22" xfId="0" applyFont="1" applyFill="1" applyBorder="1" applyAlignment="1">
      <alignment horizontal="center" vertical="center" wrapText="1"/>
    </xf>
    <xf numFmtId="0" fontId="43" fillId="35" borderId="22"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8" fillId="35" borderId="21" xfId="0" applyFont="1" applyFill="1" applyBorder="1" applyAlignment="1">
      <alignment horizontal="center" vertical="center" wrapText="1"/>
    </xf>
    <xf numFmtId="0" fontId="8" fillId="35" borderId="12" xfId="0" applyFont="1" applyFill="1" applyBorder="1" applyAlignment="1">
      <alignment horizontal="center" vertical="center" wrapText="1"/>
    </xf>
    <xf numFmtId="0" fontId="8" fillId="35" borderId="20" xfId="0" applyFont="1" applyFill="1" applyBorder="1" applyAlignment="1">
      <alignment horizontal="center" vertical="center" wrapText="1"/>
    </xf>
    <xf numFmtId="0" fontId="8"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8" fillId="35" borderId="19" xfId="0" applyFont="1" applyFill="1" applyBorder="1" applyAlignment="1">
      <alignment horizontal="center" vertical="center" wrapText="1"/>
    </xf>
    <xf numFmtId="0" fontId="4" fillId="35" borderId="17"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19" xfId="0" applyFont="1" applyFill="1" applyBorder="1" applyAlignment="1">
      <alignment horizontal="center" vertical="center"/>
    </xf>
    <xf numFmtId="0" fontId="0" fillId="33" borderId="23" xfId="0" applyFill="1" applyBorder="1" applyAlignment="1">
      <alignment horizontal="center" vertical="center" wrapText="1"/>
    </xf>
    <xf numFmtId="0" fontId="8" fillId="33" borderId="17" xfId="0" applyFont="1" applyFill="1" applyBorder="1" applyAlignment="1">
      <alignment horizontal="right" vertical="center" wrapText="1"/>
    </xf>
    <xf numFmtId="0" fontId="8" fillId="33" borderId="18" xfId="0" applyFont="1" applyFill="1" applyBorder="1" applyAlignment="1">
      <alignment horizontal="right" vertical="center" wrapText="1"/>
    </xf>
    <xf numFmtId="9" fontId="14" fillId="33" borderId="18" xfId="0" applyNumberFormat="1" applyFont="1" applyFill="1" applyBorder="1" applyAlignment="1">
      <alignment horizontal="left" vertical="center"/>
    </xf>
    <xf numFmtId="0" fontId="0" fillId="0" borderId="18" xfId="0" applyBorder="1" applyAlignment="1">
      <alignment vertical="center"/>
    </xf>
    <xf numFmtId="0" fontId="0" fillId="0" borderId="19" xfId="0" applyBorder="1" applyAlignment="1">
      <alignment vertical="center"/>
    </xf>
    <xf numFmtId="0" fontId="44" fillId="36" borderId="43" xfId="0" applyFont="1" applyFill="1" applyBorder="1" applyAlignment="1">
      <alignment horizontal="center" vertical="center"/>
    </xf>
    <xf numFmtId="0" fontId="44" fillId="36" borderId="0" xfId="0" applyFont="1" applyFill="1" applyBorder="1" applyAlignment="1">
      <alignment horizontal="center" vertical="center"/>
    </xf>
    <xf numFmtId="0" fontId="44" fillId="36" borderId="45" xfId="0" applyFont="1" applyFill="1" applyBorder="1" applyAlignment="1">
      <alignment horizontal="center" vertical="center"/>
    </xf>
    <xf numFmtId="0" fontId="44" fillId="36" borderId="18" xfId="0" applyFont="1" applyFill="1" applyBorder="1" applyAlignment="1">
      <alignment horizontal="center" vertical="center"/>
    </xf>
    <xf numFmtId="9" fontId="44" fillId="36" borderId="18" xfId="0" applyNumberFormat="1" applyFont="1" applyFill="1" applyBorder="1" applyAlignment="1">
      <alignment horizontal="center" vertical="center" wrapText="1"/>
    </xf>
    <xf numFmtId="0" fontId="44" fillId="36" borderId="0" xfId="0" applyFont="1" applyFill="1" applyBorder="1" applyAlignment="1">
      <alignment horizontal="center" vertical="center" wrapText="1"/>
    </xf>
    <xf numFmtId="0" fontId="44" fillId="36" borderId="44" xfId="0" applyFont="1" applyFill="1" applyBorder="1" applyAlignment="1">
      <alignment horizontal="center" vertical="center" wrapText="1"/>
    </xf>
    <xf numFmtId="0" fontId="44" fillId="36" borderId="18" xfId="0" applyFont="1" applyFill="1" applyBorder="1" applyAlignment="1">
      <alignment horizontal="center" vertical="center" wrapText="1"/>
    </xf>
    <xf numFmtId="0" fontId="28" fillId="35" borderId="47" xfId="0" applyFont="1" applyFill="1" applyBorder="1" applyAlignment="1">
      <alignment horizontal="center" vertical="center"/>
    </xf>
    <xf numFmtId="0" fontId="28" fillId="35" borderId="11" xfId="0" applyFont="1" applyFill="1" applyBorder="1" applyAlignment="1">
      <alignment horizontal="center" vertical="center"/>
    </xf>
    <xf numFmtId="0" fontId="28" fillId="35" borderId="48" xfId="0" applyFont="1" applyFill="1" applyBorder="1" applyAlignment="1">
      <alignment horizontal="center" vertical="center"/>
    </xf>
    <xf numFmtId="0" fontId="17" fillId="34" borderId="41" xfId="0" applyFont="1" applyFill="1" applyBorder="1" applyAlignment="1">
      <alignment horizontal="center" vertical="center"/>
    </xf>
    <xf numFmtId="0" fontId="17" fillId="34" borderId="12" xfId="0" applyFont="1" applyFill="1" applyBorder="1" applyAlignment="1">
      <alignment horizontal="center" vertical="center"/>
    </xf>
    <xf numFmtId="0" fontId="17" fillId="34" borderId="42" xfId="0" applyFont="1" applyFill="1" applyBorder="1" applyAlignment="1">
      <alignment horizontal="center" vertical="center"/>
    </xf>
    <xf numFmtId="9" fontId="14" fillId="33" borderId="0" xfId="0" applyNumberFormat="1" applyFont="1" applyFill="1" applyBorder="1" applyAlignment="1">
      <alignment horizontal="left" vertical="center"/>
    </xf>
    <xf numFmtId="0" fontId="0" fillId="0" borderId="0" xfId="0" applyBorder="1" applyAlignment="1">
      <alignment vertical="center"/>
    </xf>
    <xf numFmtId="0" fontId="0" fillId="0" borderId="15" xfId="0" applyBorder="1" applyAlignment="1">
      <alignment vertical="center"/>
    </xf>
    <xf numFmtId="0" fontId="8" fillId="33" borderId="21" xfId="0" applyFont="1" applyFill="1" applyBorder="1" applyAlignment="1">
      <alignment horizontal="right" vertical="center"/>
    </xf>
    <xf numFmtId="0" fontId="8" fillId="33" borderId="12" xfId="0" applyFont="1" applyFill="1" applyBorder="1" applyAlignment="1">
      <alignment horizontal="right" vertical="center"/>
    </xf>
    <xf numFmtId="0" fontId="8" fillId="33" borderId="14" xfId="0" applyFont="1" applyFill="1" applyBorder="1" applyAlignment="1">
      <alignment horizontal="right" vertical="center"/>
    </xf>
    <xf numFmtId="0" fontId="8" fillId="33" borderId="0" xfId="0" applyFont="1" applyFill="1" applyBorder="1" applyAlignment="1">
      <alignment horizontal="right" vertical="center"/>
    </xf>
    <xf numFmtId="9" fontId="14" fillId="33" borderId="12" xfId="0" applyNumberFormat="1" applyFont="1" applyFill="1" applyBorder="1" applyAlignment="1">
      <alignment horizontal="left" vertical="center"/>
    </xf>
    <xf numFmtId="0" fontId="0" fillId="0" borderId="12" xfId="0" applyBorder="1" applyAlignment="1">
      <alignment vertical="center"/>
    </xf>
    <xf numFmtId="0" fontId="0" fillId="0" borderId="20" xfId="0" applyBorder="1" applyAlignment="1">
      <alignment vertical="center"/>
    </xf>
    <xf numFmtId="49" fontId="33" fillId="35" borderId="22" xfId="0" applyNumberFormat="1" applyFont="1" applyFill="1" applyBorder="1" applyAlignment="1">
      <alignment horizontal="center" vertical="center" wrapText="1"/>
    </xf>
    <xf numFmtId="49" fontId="33" fillId="35" borderId="22" xfId="0" applyNumberFormat="1" applyFont="1" applyFill="1" applyBorder="1" applyAlignment="1">
      <alignment horizontal="left" vertical="center" wrapText="1"/>
    </xf>
    <xf numFmtId="9" fontId="33" fillId="35" borderId="22" xfId="0" applyNumberFormat="1" applyFont="1" applyFill="1" applyBorder="1" applyAlignment="1">
      <alignment horizontal="center" vertical="center" wrapText="1"/>
    </xf>
    <xf numFmtId="0" fontId="28" fillId="35" borderId="16" xfId="0" applyFont="1" applyFill="1" applyBorder="1" applyAlignment="1">
      <alignment horizontal="center" vertical="center"/>
    </xf>
    <xf numFmtId="0" fontId="28" fillId="35" borderId="13" xfId="0" applyFont="1" applyFill="1" applyBorder="1" applyAlignment="1">
      <alignment horizontal="center" vertical="center"/>
    </xf>
    <xf numFmtId="0" fontId="17" fillId="34" borderId="21" xfId="0" applyFont="1" applyFill="1" applyBorder="1" applyAlignment="1">
      <alignment horizontal="center" vertical="center"/>
    </xf>
    <xf numFmtId="0" fontId="17" fillId="34" borderId="20" xfId="0" applyFont="1" applyFill="1" applyBorder="1" applyAlignment="1">
      <alignment horizontal="center" vertical="center"/>
    </xf>
    <xf numFmtId="0" fontId="29" fillId="36" borderId="17" xfId="0" applyFont="1" applyFill="1" applyBorder="1" applyAlignment="1">
      <alignment horizontal="left" vertical="center" indent="2"/>
    </xf>
    <xf numFmtId="0" fontId="29" fillId="36" borderId="18" xfId="0" applyFont="1" applyFill="1" applyBorder="1" applyAlignment="1">
      <alignment horizontal="left" vertical="center" indent="2"/>
    </xf>
    <xf numFmtId="0" fontId="30" fillId="33" borderId="21" xfId="0" applyFont="1" applyFill="1" applyBorder="1" applyAlignment="1">
      <alignment horizontal="center"/>
    </xf>
    <xf numFmtId="0" fontId="30" fillId="33" borderId="12" xfId="0" applyFont="1" applyFill="1" applyBorder="1" applyAlignment="1">
      <alignment horizontal="center"/>
    </xf>
    <xf numFmtId="0" fontId="30" fillId="33" borderId="20" xfId="0" applyFont="1" applyFill="1" applyBorder="1" applyAlignment="1">
      <alignment horizontal="center"/>
    </xf>
    <xf numFmtId="0" fontId="15" fillId="35" borderId="11" xfId="0" applyFont="1" applyFill="1" applyBorder="1" applyAlignment="1">
      <alignment horizontal="left" vertical="top"/>
    </xf>
    <xf numFmtId="0" fontId="15" fillId="35" borderId="48" xfId="0" applyFont="1" applyFill="1" applyBorder="1" applyAlignment="1">
      <alignment horizontal="left" vertical="top"/>
    </xf>
    <xf numFmtId="0" fontId="37" fillId="35" borderId="47" xfId="0" applyFont="1" applyFill="1" applyBorder="1" applyAlignment="1">
      <alignment horizontal="center" vertical="center"/>
    </xf>
    <xf numFmtId="0" fontId="37" fillId="35" borderId="11" xfId="0" applyFont="1" applyFill="1" applyBorder="1" applyAlignment="1">
      <alignment horizontal="center" vertical="center"/>
    </xf>
    <xf numFmtId="0" fontId="37" fillId="35" borderId="48" xfId="0" applyFont="1" applyFill="1" applyBorder="1" applyAlignment="1">
      <alignment horizontal="center" vertical="center"/>
    </xf>
    <xf numFmtId="0" fontId="36" fillId="34" borderId="47" xfId="0" applyFont="1" applyFill="1" applyBorder="1" applyAlignment="1">
      <alignment horizontal="center" vertical="center"/>
    </xf>
    <xf numFmtId="0" fontId="36" fillId="34" borderId="11" xfId="0" applyFont="1" applyFill="1" applyBorder="1" applyAlignment="1">
      <alignment horizontal="center" vertical="center"/>
    </xf>
    <xf numFmtId="0" fontId="36" fillId="34" borderId="48" xfId="0" applyFont="1" applyFill="1" applyBorder="1" applyAlignment="1">
      <alignment horizontal="center" vertical="center"/>
    </xf>
    <xf numFmtId="0" fontId="49"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15"/>
          <c:y val="0.161"/>
          <c:w val="0.49325"/>
          <c:h val="0.72575"/>
        </c:manualLayout>
      </c:layout>
      <c:radarChart>
        <c:radarStyle val="filled"/>
        <c:varyColors val="0"/>
        <c:ser>
          <c:idx val="1"/>
          <c:order val="0"/>
          <c:spPr>
            <a:solidFill>
              <a:srgbClr val="008000">
                <a:alpha val="31000"/>
              </a:srgbClr>
            </a:solidFill>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'3) Résultats'!$C$10:$F$18</c:f>
              <c:multiLvlStrCache>
                <c:ptCount val="9"/>
                <c:lvl>
                  <c:pt idx="0">
                    <c:v>Résultats des performances clés</c:v>
                  </c:pt>
                  <c:pt idx="1">
                    <c:v>Résultats pour la collectivité</c:v>
                  </c:pt>
                  <c:pt idx="2">
                    <c:v>Résultats Personnel</c:v>
                  </c:pt>
                  <c:pt idx="3">
                    <c:v>Résultats Clients</c:v>
                  </c:pt>
                  <c:pt idx="4">
                    <c:v>Processus </c:v>
                  </c:pt>
                  <c:pt idx="5">
                    <c:v>Partenariat et ressources</c:v>
                  </c:pt>
                  <c:pt idx="6">
                    <c:v>Personnel </c:v>
                  </c:pt>
                  <c:pt idx="7">
                    <c:v>Politique et Stratégies</c:v>
                  </c:pt>
                  <c:pt idx="8">
                    <c:v>Leadership</c:v>
                  </c:pt>
                </c:lvl>
              </c:multiLvlStrCache>
            </c:multiLvlStrRef>
          </c:cat>
          <c:val>
            <c:numRef>
              <c:f>'3) Résultats'!$A$10:$A$18</c:f>
              <c:numCache>
                <c:ptCount val="9"/>
                <c:pt idx="0">
                  <c:v>1</c:v>
                </c:pt>
                <c:pt idx="1">
                  <c:v>2</c:v>
                </c:pt>
                <c:pt idx="2">
                  <c:v>3</c:v>
                </c:pt>
                <c:pt idx="3">
                  <c:v>4</c:v>
                </c:pt>
                <c:pt idx="4">
                  <c:v>5</c:v>
                </c:pt>
                <c:pt idx="5">
                  <c:v>6</c:v>
                </c:pt>
                <c:pt idx="6">
                  <c:v>7</c:v>
                </c:pt>
                <c:pt idx="7">
                  <c:v>8</c:v>
                </c:pt>
                <c:pt idx="8">
                  <c:v>9</c:v>
                </c:pt>
              </c:numCache>
            </c:numRef>
          </c:val>
        </c:ser>
        <c:ser>
          <c:idx val="0"/>
          <c:order val="1"/>
          <c:spPr>
            <a:solidFill>
              <a:srgbClr val="4F6228">
                <a:alpha val="44000"/>
              </a:srgbClr>
            </a:solidFill>
            <a:ln w="38100">
              <a:solidFill>
                <a:srgbClr val="006411"/>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layout>
                <c:manualLayout>
                  <c:x val="0"/>
                  <c:y val="0"/>
                </c:manualLayout>
              </c:layout>
              <c:txPr>
                <a:bodyPr vert="horz" rot="0" anchor="ctr"/>
                <a:lstStyle/>
                <a:p>
                  <a:pPr algn="ctr">
                    <a:defRPr lang="en-US" cap="none" sz="1200" b="1" i="0" u="none" baseline="0">
                      <a:solidFill>
                        <a:srgbClr val="333399"/>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333399"/>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333399"/>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333399"/>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333399"/>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333399"/>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333399"/>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200" b="1" i="0" u="none" baseline="0">
                      <a:solidFill>
                        <a:srgbClr val="333399"/>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200" b="1" i="0" u="none" baseline="0">
                      <a:solidFill>
                        <a:srgbClr val="333399"/>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1" i="0" u="none" baseline="0">
                    <a:solidFill>
                      <a:srgbClr val="333399"/>
                    </a:solidFill>
                    <a:latin typeface="Arial"/>
                    <a:ea typeface="Arial"/>
                    <a:cs typeface="Arial"/>
                  </a:defRPr>
                </a:pPr>
              </a:p>
            </c:txPr>
            <c:showLegendKey val="0"/>
            <c:showVal val="1"/>
            <c:showBubbleSize val="0"/>
            <c:showCatName val="0"/>
            <c:showSerName val="0"/>
            <c:showPercent val="0"/>
          </c:dLbls>
          <c:cat>
            <c:multiLvlStrRef>
              <c:f>'3) Résultats'!$C$10:$F$18</c:f>
              <c:multiLvlStrCache>
                <c:ptCount val="9"/>
                <c:lvl>
                  <c:pt idx="0">
                    <c:v>Résultats des performances clés</c:v>
                  </c:pt>
                  <c:pt idx="1">
                    <c:v>Résultats pour la collectivité</c:v>
                  </c:pt>
                  <c:pt idx="2">
                    <c:v>Résultats Personnel</c:v>
                  </c:pt>
                  <c:pt idx="3">
                    <c:v>Résultats Clients</c:v>
                  </c:pt>
                  <c:pt idx="4">
                    <c:v>Processus </c:v>
                  </c:pt>
                  <c:pt idx="5">
                    <c:v>Partenariat et ressources</c:v>
                  </c:pt>
                  <c:pt idx="6">
                    <c:v>Personnel </c:v>
                  </c:pt>
                  <c:pt idx="7">
                    <c:v>Politique et Stratégies</c:v>
                  </c:pt>
                  <c:pt idx="8">
                    <c:v>Leadership</c:v>
                  </c:pt>
                </c:lvl>
              </c:multiLvlStrCache>
            </c:multiLvlStrRef>
          </c:cat>
          <c:val>
            <c:numRef>
              <c:f>'3) Résultats'!$J$10:$J$18</c:f>
              <c:numCache>
                <c:ptCount val="9"/>
                <c:pt idx="0">
                  <c:v>0</c:v>
                </c:pt>
                <c:pt idx="1">
                  <c:v>0</c:v>
                </c:pt>
                <c:pt idx="2">
                  <c:v>0</c:v>
                </c:pt>
                <c:pt idx="3">
                  <c:v>0</c:v>
                </c:pt>
                <c:pt idx="4">
                  <c:v>0</c:v>
                </c:pt>
                <c:pt idx="5">
                  <c:v>0</c:v>
                </c:pt>
                <c:pt idx="6">
                  <c:v>0</c:v>
                </c:pt>
                <c:pt idx="7">
                  <c:v>0</c:v>
                </c:pt>
                <c:pt idx="8">
                  <c:v>0</c:v>
                </c:pt>
              </c:numCache>
            </c:numRef>
          </c:val>
        </c:ser>
        <c:axId val="7075009"/>
        <c:axId val="63675082"/>
      </c:radarChart>
      <c:catAx>
        <c:axId val="7075009"/>
        <c:scaling>
          <c:orientation val="minMax"/>
        </c:scaling>
        <c:axPos val="b"/>
        <c:majorGridlines>
          <c:spPr>
            <a:ln w="12700">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90"/>
                </a:solidFill>
                <a:latin typeface="Arial"/>
                <a:ea typeface="Arial"/>
                <a:cs typeface="Arial"/>
              </a:defRPr>
            </a:pPr>
          </a:p>
        </c:txPr>
        <c:crossAx val="63675082"/>
        <c:crosses val="autoZero"/>
        <c:auto val="0"/>
        <c:lblOffset val="100"/>
        <c:tickLblSkip val="1"/>
        <c:noMultiLvlLbl val="0"/>
      </c:catAx>
      <c:valAx>
        <c:axId val="63675082"/>
        <c:scaling>
          <c:orientation val="minMax"/>
          <c:max val="1"/>
        </c:scaling>
        <c:axPos val="l"/>
        <c:majorGridlines>
          <c:spPr>
            <a:ln w="3175">
              <a:solidFill>
                <a:srgbClr val="006411"/>
              </a:solidFill>
              <a:prstDash val="sysDot"/>
            </a:ln>
          </c:spPr>
        </c:majorGridlines>
        <c:delete val="0"/>
        <c:numFmt formatCode="General" sourceLinked="1"/>
        <c:majorTickMark val="cross"/>
        <c:minorTickMark val="none"/>
        <c:tickLblPos val="nextTo"/>
        <c:spPr>
          <a:ln w="12700">
            <a:solidFill>
              <a:srgbClr val="000000"/>
            </a:solidFill>
          </a:ln>
        </c:spPr>
        <c:txPr>
          <a:bodyPr vert="horz" rot="0"/>
          <a:lstStyle/>
          <a:p>
            <a:pPr>
              <a:defRPr lang="en-US" cap="none" sz="1000" b="0" i="0" u="none" baseline="0">
                <a:solidFill>
                  <a:srgbClr val="006411"/>
                </a:solidFill>
                <a:latin typeface="Arial"/>
                <a:ea typeface="Arial"/>
                <a:cs typeface="Arial"/>
              </a:defRPr>
            </a:pPr>
          </a:p>
        </c:txPr>
        <c:crossAx val="7075009"/>
        <c:crossesAt val="1"/>
        <c:crossBetween val="between"/>
        <c:dispUnits/>
        <c:majorUnit val="0.2"/>
        <c:minorUnit val="0.05000000000000001"/>
      </c:valAx>
      <c:spPr>
        <a:solidFill>
          <a:srgbClr val="FFFFFF"/>
        </a:solidFill>
        <a:ln w="3175">
          <a:noFill/>
        </a:ln>
      </c:spPr>
    </c:plotArea>
    <c:plotVisOnly val="1"/>
    <c:dispBlanksAs val="gap"/>
    <c:showDLblsOverMax val="0"/>
  </c:chart>
  <c:spPr>
    <a:noFill/>
    <a:ln w="3175">
      <a:solidFill>
        <a:srgbClr val="666699"/>
      </a:solidFill>
    </a:ln>
  </c:spPr>
  <c:txPr>
    <a:bodyPr vert="horz" rot="0"/>
    <a:lstStyle/>
    <a:p>
      <a:pPr>
        <a:defRPr lang="en-US" cap="none" sz="1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571500</xdr:colOff>
      <xdr:row>0</xdr:row>
      <xdr:rowOff>228600</xdr:rowOff>
    </xdr:to>
    <xdr:pic>
      <xdr:nvPicPr>
        <xdr:cNvPr id="1" name="Image 1" descr="logo_UTC.jpg"/>
        <xdr:cNvPicPr preferRelativeResize="1">
          <a:picLocks noChangeAspect="1"/>
        </xdr:cNvPicPr>
      </xdr:nvPicPr>
      <xdr:blipFill>
        <a:blip r:embed="rId1"/>
        <a:stretch>
          <a:fillRect/>
        </a:stretch>
      </xdr:blipFill>
      <xdr:spPr>
        <a:xfrm>
          <a:off x="0" y="0"/>
          <a:ext cx="5715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38100</xdr:rowOff>
    </xdr:from>
    <xdr:to>
      <xdr:col>0</xdr:col>
      <xdr:colOff>571500</xdr:colOff>
      <xdr:row>0</xdr:row>
      <xdr:rowOff>257175</xdr:rowOff>
    </xdr:to>
    <xdr:pic>
      <xdr:nvPicPr>
        <xdr:cNvPr id="1" name="Image 1" descr="logo_UTC.jpg"/>
        <xdr:cNvPicPr preferRelativeResize="1">
          <a:picLocks noChangeAspect="1"/>
        </xdr:cNvPicPr>
      </xdr:nvPicPr>
      <xdr:blipFill>
        <a:blip r:embed="rId1"/>
        <a:stretch>
          <a:fillRect/>
        </a:stretch>
      </xdr:blipFill>
      <xdr:spPr>
        <a:xfrm>
          <a:off x="9525" y="38100"/>
          <a:ext cx="561975"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266700</xdr:colOff>
      <xdr:row>18</xdr:row>
      <xdr:rowOff>38100</xdr:rowOff>
    </xdr:from>
    <xdr:to>
      <xdr:col>12</xdr:col>
      <xdr:colOff>676275</xdr:colOff>
      <xdr:row>20</xdr:row>
      <xdr:rowOff>152400</xdr:rowOff>
    </xdr:to>
    <xdr:sp>
      <xdr:nvSpPr>
        <xdr:cNvPr id="1" name="Flèche vers le haut 2"/>
        <xdr:cNvSpPr>
          <a:spLocks/>
        </xdr:cNvSpPr>
      </xdr:nvSpPr>
      <xdr:spPr>
        <a:xfrm>
          <a:off x="8410575" y="9448800"/>
          <a:ext cx="409575" cy="685800"/>
        </a:xfrm>
        <a:prstGeom prst="upArrow">
          <a:avLst>
            <a:gd name="adj1" fmla="val -9694"/>
            <a:gd name="adj2" fmla="val -22370"/>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9</xdr:row>
      <xdr:rowOff>257175</xdr:rowOff>
    </xdr:from>
    <xdr:to>
      <xdr:col>13</xdr:col>
      <xdr:colOff>276225</xdr:colOff>
      <xdr:row>9</xdr:row>
      <xdr:rowOff>523875</xdr:rowOff>
    </xdr:to>
    <xdr:sp>
      <xdr:nvSpPr>
        <xdr:cNvPr id="2" name="Flèche vers la droite 1"/>
        <xdr:cNvSpPr>
          <a:spLocks/>
        </xdr:cNvSpPr>
      </xdr:nvSpPr>
      <xdr:spPr>
        <a:xfrm>
          <a:off x="9258300" y="447675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10</xdr:row>
      <xdr:rowOff>238125</xdr:rowOff>
    </xdr:from>
    <xdr:to>
      <xdr:col>13</xdr:col>
      <xdr:colOff>276225</xdr:colOff>
      <xdr:row>10</xdr:row>
      <xdr:rowOff>504825</xdr:rowOff>
    </xdr:to>
    <xdr:sp>
      <xdr:nvSpPr>
        <xdr:cNvPr id="3" name="Flèche vers la droite 1"/>
        <xdr:cNvSpPr>
          <a:spLocks/>
        </xdr:cNvSpPr>
      </xdr:nvSpPr>
      <xdr:spPr>
        <a:xfrm>
          <a:off x="9258300" y="504825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219075</xdr:colOff>
      <xdr:row>20</xdr:row>
      <xdr:rowOff>152400</xdr:rowOff>
    </xdr:from>
    <xdr:to>
      <xdr:col>21</xdr:col>
      <xdr:colOff>466725</xdr:colOff>
      <xdr:row>22</xdr:row>
      <xdr:rowOff>152400</xdr:rowOff>
    </xdr:to>
    <xdr:sp>
      <xdr:nvSpPr>
        <xdr:cNvPr id="4" name="ZoneTexte 3"/>
        <xdr:cNvSpPr txBox="1">
          <a:spLocks noChangeArrowheads="1"/>
        </xdr:cNvSpPr>
      </xdr:nvSpPr>
      <xdr:spPr>
        <a:xfrm>
          <a:off x="8362950" y="10134600"/>
          <a:ext cx="9239250" cy="571500"/>
        </a:xfrm>
        <a:prstGeom prst="rect">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anchor="ctr"/>
        <a:p>
          <a:pPr algn="l">
            <a:defRPr/>
          </a:pPr>
          <a:r>
            <a:rPr lang="en-US" cap="none" sz="1400" b="1" i="0" u="none" baseline="0">
              <a:solidFill>
                <a:srgbClr val="000000"/>
              </a:solidFill>
            </a:rPr>
            <a:t>Ne pas toucher à cette colonne : faire seulement un copier, puis "Collage spécial... " "Valeurs" dans les colonnes à droite des flèches</a:t>
          </a:r>
        </a:p>
      </xdr:txBody>
    </xdr:sp>
    <xdr:clientData/>
  </xdr:twoCellAnchor>
  <xdr:twoCellAnchor>
    <xdr:from>
      <xdr:col>13</xdr:col>
      <xdr:colOff>66675</xdr:colOff>
      <xdr:row>11</xdr:row>
      <xdr:rowOff>238125</xdr:rowOff>
    </xdr:from>
    <xdr:to>
      <xdr:col>13</xdr:col>
      <xdr:colOff>285750</xdr:colOff>
      <xdr:row>11</xdr:row>
      <xdr:rowOff>504825</xdr:rowOff>
    </xdr:to>
    <xdr:sp>
      <xdr:nvSpPr>
        <xdr:cNvPr id="5" name="Flèche vers la droite 1"/>
        <xdr:cNvSpPr>
          <a:spLocks/>
        </xdr:cNvSpPr>
      </xdr:nvSpPr>
      <xdr:spPr>
        <a:xfrm>
          <a:off x="9267825" y="563880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0</xdr:col>
      <xdr:colOff>561975</xdr:colOff>
      <xdr:row>0</xdr:row>
      <xdr:rowOff>228600</xdr:rowOff>
    </xdr:to>
    <xdr:pic>
      <xdr:nvPicPr>
        <xdr:cNvPr id="6" name="Image 19" descr="logo_UTC.jpg"/>
        <xdr:cNvPicPr preferRelativeResize="1">
          <a:picLocks noChangeAspect="1"/>
        </xdr:cNvPicPr>
      </xdr:nvPicPr>
      <xdr:blipFill>
        <a:blip r:embed="rId1"/>
        <a:stretch>
          <a:fillRect/>
        </a:stretch>
      </xdr:blipFill>
      <xdr:spPr>
        <a:xfrm>
          <a:off x="0" y="0"/>
          <a:ext cx="561975" cy="228600"/>
        </a:xfrm>
        <a:prstGeom prst="rect">
          <a:avLst/>
        </a:prstGeom>
        <a:noFill/>
        <a:ln w="9525" cmpd="sng">
          <a:noFill/>
        </a:ln>
      </xdr:spPr>
    </xdr:pic>
    <xdr:clientData/>
  </xdr:twoCellAnchor>
  <xdr:twoCellAnchor>
    <xdr:from>
      <xdr:col>13</xdr:col>
      <xdr:colOff>57150</xdr:colOff>
      <xdr:row>12</xdr:row>
      <xdr:rowOff>257175</xdr:rowOff>
    </xdr:from>
    <xdr:to>
      <xdr:col>13</xdr:col>
      <xdr:colOff>276225</xdr:colOff>
      <xdr:row>12</xdr:row>
      <xdr:rowOff>523875</xdr:rowOff>
    </xdr:to>
    <xdr:sp>
      <xdr:nvSpPr>
        <xdr:cNvPr id="7" name="Flèche vers la droite 1"/>
        <xdr:cNvSpPr>
          <a:spLocks/>
        </xdr:cNvSpPr>
      </xdr:nvSpPr>
      <xdr:spPr>
        <a:xfrm>
          <a:off x="9258300" y="624840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13</xdr:row>
      <xdr:rowOff>257175</xdr:rowOff>
    </xdr:from>
    <xdr:to>
      <xdr:col>13</xdr:col>
      <xdr:colOff>276225</xdr:colOff>
      <xdr:row>13</xdr:row>
      <xdr:rowOff>523875</xdr:rowOff>
    </xdr:to>
    <xdr:sp>
      <xdr:nvSpPr>
        <xdr:cNvPr id="8" name="Flèche vers la droite 1"/>
        <xdr:cNvSpPr>
          <a:spLocks/>
        </xdr:cNvSpPr>
      </xdr:nvSpPr>
      <xdr:spPr>
        <a:xfrm>
          <a:off x="9258300" y="683895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13</xdr:row>
      <xdr:rowOff>257175</xdr:rowOff>
    </xdr:from>
    <xdr:to>
      <xdr:col>13</xdr:col>
      <xdr:colOff>276225</xdr:colOff>
      <xdr:row>13</xdr:row>
      <xdr:rowOff>523875</xdr:rowOff>
    </xdr:to>
    <xdr:sp>
      <xdr:nvSpPr>
        <xdr:cNvPr id="9" name="Flèche vers la droite 1"/>
        <xdr:cNvSpPr>
          <a:spLocks/>
        </xdr:cNvSpPr>
      </xdr:nvSpPr>
      <xdr:spPr>
        <a:xfrm>
          <a:off x="9258300" y="683895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15</xdr:row>
      <xdr:rowOff>257175</xdr:rowOff>
    </xdr:from>
    <xdr:to>
      <xdr:col>13</xdr:col>
      <xdr:colOff>276225</xdr:colOff>
      <xdr:row>15</xdr:row>
      <xdr:rowOff>523875</xdr:rowOff>
    </xdr:to>
    <xdr:sp>
      <xdr:nvSpPr>
        <xdr:cNvPr id="10" name="Flèche vers la droite 1"/>
        <xdr:cNvSpPr>
          <a:spLocks/>
        </xdr:cNvSpPr>
      </xdr:nvSpPr>
      <xdr:spPr>
        <a:xfrm>
          <a:off x="9258300" y="802005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14</xdr:row>
      <xdr:rowOff>257175</xdr:rowOff>
    </xdr:from>
    <xdr:to>
      <xdr:col>13</xdr:col>
      <xdr:colOff>276225</xdr:colOff>
      <xdr:row>14</xdr:row>
      <xdr:rowOff>523875</xdr:rowOff>
    </xdr:to>
    <xdr:sp>
      <xdr:nvSpPr>
        <xdr:cNvPr id="11" name="Flèche vers la droite 1"/>
        <xdr:cNvSpPr>
          <a:spLocks/>
        </xdr:cNvSpPr>
      </xdr:nvSpPr>
      <xdr:spPr>
        <a:xfrm>
          <a:off x="9258300" y="742950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16</xdr:row>
      <xdr:rowOff>257175</xdr:rowOff>
    </xdr:from>
    <xdr:to>
      <xdr:col>13</xdr:col>
      <xdr:colOff>276225</xdr:colOff>
      <xdr:row>16</xdr:row>
      <xdr:rowOff>523875</xdr:rowOff>
    </xdr:to>
    <xdr:sp>
      <xdr:nvSpPr>
        <xdr:cNvPr id="12" name="Flèche vers la droite 1"/>
        <xdr:cNvSpPr>
          <a:spLocks/>
        </xdr:cNvSpPr>
      </xdr:nvSpPr>
      <xdr:spPr>
        <a:xfrm>
          <a:off x="9258300" y="861060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17</xdr:row>
      <xdr:rowOff>200025</xdr:rowOff>
    </xdr:from>
    <xdr:to>
      <xdr:col>13</xdr:col>
      <xdr:colOff>276225</xdr:colOff>
      <xdr:row>18</xdr:row>
      <xdr:rowOff>0</xdr:rowOff>
    </xdr:to>
    <xdr:sp>
      <xdr:nvSpPr>
        <xdr:cNvPr id="13" name="Flèche vers la droite 1"/>
        <xdr:cNvSpPr>
          <a:spLocks/>
        </xdr:cNvSpPr>
      </xdr:nvSpPr>
      <xdr:spPr>
        <a:xfrm>
          <a:off x="9258300" y="914400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0</xdr:col>
      <xdr:colOff>466725</xdr:colOff>
      <xdr:row>0</xdr:row>
      <xdr:rowOff>219075</xdr:rowOff>
    </xdr:to>
    <xdr:pic>
      <xdr:nvPicPr>
        <xdr:cNvPr id="1" name="Image 1" descr="logo_UTC.jpg"/>
        <xdr:cNvPicPr preferRelativeResize="1">
          <a:picLocks noChangeAspect="1"/>
        </xdr:cNvPicPr>
      </xdr:nvPicPr>
      <xdr:blipFill>
        <a:blip r:embed="rId1"/>
        <a:stretch>
          <a:fillRect/>
        </a:stretch>
      </xdr:blipFill>
      <xdr:spPr>
        <a:xfrm>
          <a:off x="0" y="28575"/>
          <a:ext cx="466725" cy="190500"/>
        </a:xfrm>
        <a:prstGeom prst="rect">
          <a:avLst/>
        </a:prstGeom>
        <a:noFill/>
        <a:ln w="9525" cmpd="sng">
          <a:noFill/>
        </a:ln>
      </xdr:spPr>
    </xdr:pic>
    <xdr:clientData/>
  </xdr:twoCellAnchor>
  <xdr:twoCellAnchor>
    <xdr:from>
      <xdr:col>1</xdr:col>
      <xdr:colOff>285750</xdr:colOff>
      <xdr:row>8</xdr:row>
      <xdr:rowOff>133350</xdr:rowOff>
    </xdr:from>
    <xdr:to>
      <xdr:col>3</xdr:col>
      <xdr:colOff>962025</xdr:colOff>
      <xdr:row>33</xdr:row>
      <xdr:rowOff>85725</xdr:rowOff>
    </xdr:to>
    <xdr:graphicFrame>
      <xdr:nvGraphicFramePr>
        <xdr:cNvPr id="2" name="Chart 2"/>
        <xdr:cNvGraphicFramePr/>
      </xdr:nvGraphicFramePr>
      <xdr:xfrm>
        <a:off x="2476500" y="2409825"/>
        <a:ext cx="7086600" cy="48387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466725</xdr:colOff>
      <xdr:row>0</xdr:row>
      <xdr:rowOff>200025</xdr:rowOff>
    </xdr:to>
    <xdr:pic>
      <xdr:nvPicPr>
        <xdr:cNvPr id="1" name="Image 1" descr="logo_UTC.jpg"/>
        <xdr:cNvPicPr preferRelativeResize="1">
          <a:picLocks noChangeAspect="1"/>
        </xdr:cNvPicPr>
      </xdr:nvPicPr>
      <xdr:blipFill>
        <a:blip r:embed="rId1"/>
        <a:stretch>
          <a:fillRect/>
        </a:stretch>
      </xdr:blipFill>
      <xdr:spPr>
        <a:xfrm>
          <a:off x="0" y="9525"/>
          <a:ext cx="466725" cy="190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7</xdr:row>
      <xdr:rowOff>133350</xdr:rowOff>
    </xdr:from>
    <xdr:to>
      <xdr:col>8</xdr:col>
      <xdr:colOff>723900</xdr:colOff>
      <xdr:row>24</xdr:row>
      <xdr:rowOff>142875</xdr:rowOff>
    </xdr:to>
    <xdr:pic>
      <xdr:nvPicPr>
        <xdr:cNvPr id="1" name="Picture 1" descr="efqm-modele_gif"/>
        <xdr:cNvPicPr preferRelativeResize="1">
          <a:picLocks noChangeAspect="1"/>
        </xdr:cNvPicPr>
      </xdr:nvPicPr>
      <xdr:blipFill>
        <a:blip r:embed="rId1"/>
        <a:stretch>
          <a:fillRect/>
        </a:stretch>
      </xdr:blipFill>
      <xdr:spPr>
        <a:xfrm>
          <a:off x="1581150" y="1438275"/>
          <a:ext cx="5238750" cy="2762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ue2\Downloads\pack_ISO_9001_vide_avec_liens_version_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nuel d'utilisation"/>
      <sheetName val="Données"/>
      <sheetName val="Diagnostic"/>
      <sheetName val="Notes du diagnostic"/>
      <sheetName val="Resultats globaux"/>
      <sheetName val="Calculs Kiviat par chapitre"/>
      <sheetName val="Resultats chapitre 4"/>
      <sheetName val="Resultats chapitre 5"/>
      <sheetName val="Resultats chapitre 6"/>
      <sheetName val="Resultats chapitre 7"/>
      <sheetName val="Resultat chapitre 8"/>
      <sheetName val="Vision globale des résultats"/>
      <sheetName val="Trame pour plan d'actions"/>
    </sheetNames>
    <sheetDataSet>
      <sheetData sheetId="1">
        <row r="2">
          <cell r="A2" t="str">
            <v>Non-conforme</v>
          </cell>
        </row>
        <row r="3">
          <cell r="A3" t="str">
            <v>A améliorer</v>
          </cell>
        </row>
        <row r="4">
          <cell r="A4" t="str">
            <v>Acceptable</v>
          </cell>
        </row>
        <row r="5">
          <cell r="A5" t="str">
            <v>Conforme</v>
          </cell>
        </row>
        <row r="6">
          <cell r="A6" t="str">
            <v>Exclus (NA)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G50"/>
  <sheetViews>
    <sheetView tabSelected="1" zoomScalePageLayoutView="0" workbookViewId="0" topLeftCell="A1">
      <selection activeCell="C5" sqref="C5:F5"/>
    </sheetView>
  </sheetViews>
  <sheetFormatPr defaultColWidth="11.421875" defaultRowHeight="12.75"/>
  <cols>
    <col min="1" max="1" width="14.00390625" style="0" customWidth="1"/>
    <col min="2" max="2" width="20.7109375" style="0" customWidth="1"/>
    <col min="3" max="3" width="17.00390625" style="0" customWidth="1"/>
    <col min="4" max="4" width="6.7109375" style="0" customWidth="1"/>
    <col min="5" max="5" width="16.28125" style="0" customWidth="1"/>
    <col min="6" max="6" width="18.421875" style="0" customWidth="1"/>
    <col min="7" max="7" width="22.8515625" style="0" customWidth="1"/>
    <col min="11" max="11" width="12.140625" style="0" customWidth="1"/>
    <col min="12" max="12" width="18.00390625" style="0" customWidth="1"/>
    <col min="13" max="13" width="15.8515625" style="0" customWidth="1"/>
  </cols>
  <sheetData>
    <row r="1" spans="1:7" ht="21" customHeight="1">
      <c r="A1" s="75"/>
      <c r="B1" s="76"/>
      <c r="C1" s="78" t="s">
        <v>13</v>
      </c>
      <c r="D1" s="77" t="s">
        <v>43</v>
      </c>
      <c r="E1" s="76"/>
      <c r="F1" s="76"/>
      <c r="G1" s="112" t="s">
        <v>65</v>
      </c>
    </row>
    <row r="2" spans="1:7" ht="34.5" customHeight="1">
      <c r="A2" s="310" t="s">
        <v>115</v>
      </c>
      <c r="B2" s="311"/>
      <c r="C2" s="311"/>
      <c r="D2" s="311"/>
      <c r="E2" s="311"/>
      <c r="F2" s="311"/>
      <c r="G2" s="312"/>
    </row>
    <row r="3" spans="1:7" ht="18.75" customHeight="1">
      <c r="A3" s="301" t="s">
        <v>78</v>
      </c>
      <c r="B3" s="302"/>
      <c r="C3" s="302"/>
      <c r="D3" s="302"/>
      <c r="E3" s="302"/>
      <c r="F3" s="302"/>
      <c r="G3" s="303"/>
    </row>
    <row r="4" spans="1:7" ht="27" customHeight="1">
      <c r="A4" s="58"/>
      <c r="B4" s="59" t="s">
        <v>106</v>
      </c>
      <c r="C4" s="313" t="s">
        <v>201</v>
      </c>
      <c r="D4" s="313"/>
      <c r="E4" s="314"/>
      <c r="F4" s="314"/>
      <c r="G4" s="141" t="s">
        <v>42</v>
      </c>
    </row>
    <row r="5" spans="1:7" ht="27" customHeight="1">
      <c r="A5" s="60"/>
      <c r="B5" s="61" t="s">
        <v>2</v>
      </c>
      <c r="C5" s="315" t="s">
        <v>22</v>
      </c>
      <c r="D5" s="315"/>
      <c r="E5" s="316"/>
      <c r="F5" s="316"/>
      <c r="G5" s="142"/>
    </row>
    <row r="6" spans="1:7" ht="27" customHeight="1">
      <c r="A6" s="62"/>
      <c r="B6" s="63" t="s">
        <v>3</v>
      </c>
      <c r="C6" s="317" t="s">
        <v>77</v>
      </c>
      <c r="D6" s="318"/>
      <c r="E6" s="319"/>
      <c r="F6" s="319"/>
      <c r="G6" s="198"/>
    </row>
    <row r="7" spans="1:7" s="7" customFormat="1" ht="19.5" customHeight="1">
      <c r="A7" s="29" t="s">
        <v>4</v>
      </c>
      <c r="B7" s="24"/>
      <c r="C7" s="24"/>
      <c r="D7" s="24"/>
      <c r="E7" s="24"/>
      <c r="F7" s="24"/>
      <c r="G7" s="25"/>
    </row>
    <row r="8" spans="1:7" s="7" customFormat="1" ht="19.5" customHeight="1">
      <c r="A8" s="294" t="s">
        <v>73</v>
      </c>
      <c r="B8" s="199" t="s">
        <v>188</v>
      </c>
      <c r="C8" s="64"/>
      <c r="D8" s="64"/>
      <c r="E8" s="64"/>
      <c r="F8" s="64"/>
      <c r="G8" s="65"/>
    </row>
    <row r="9" spans="1:7" s="7" customFormat="1" ht="19.5" customHeight="1">
      <c r="A9" s="295" t="s">
        <v>198</v>
      </c>
      <c r="B9" s="199" t="s">
        <v>189</v>
      </c>
      <c r="C9" s="67"/>
      <c r="D9" s="67"/>
      <c r="E9" s="67"/>
      <c r="F9" s="67"/>
      <c r="G9" s="68"/>
    </row>
    <row r="10" spans="1:7" s="7" customFormat="1" ht="19.5" customHeight="1">
      <c r="A10" s="126"/>
      <c r="B10" s="199" t="s">
        <v>190</v>
      </c>
      <c r="C10" s="67"/>
      <c r="D10" s="67"/>
      <c r="E10" s="67"/>
      <c r="F10" s="67"/>
      <c r="G10" s="68"/>
    </row>
    <row r="11" spans="1:7" s="7" customFormat="1" ht="19.5" customHeight="1">
      <c r="A11" s="126"/>
      <c r="B11" s="199" t="s">
        <v>191</v>
      </c>
      <c r="C11" s="67"/>
      <c r="D11" s="292" t="s">
        <v>192</v>
      </c>
      <c r="E11" s="292"/>
      <c r="F11" s="67"/>
      <c r="G11" s="68"/>
    </row>
    <row r="12" spans="1:7" s="7" customFormat="1" ht="19.5" customHeight="1">
      <c r="A12" s="131" t="s">
        <v>74</v>
      </c>
      <c r="B12" s="199" t="s">
        <v>109</v>
      </c>
      <c r="C12" s="67"/>
      <c r="D12" s="67"/>
      <c r="E12" s="67"/>
      <c r="F12" s="67"/>
      <c r="G12" s="68"/>
    </row>
    <row r="13" spans="1:7" s="7" customFormat="1" ht="19.5" customHeight="1">
      <c r="A13" s="132" t="s">
        <v>14</v>
      </c>
      <c r="B13" s="66" t="s">
        <v>110</v>
      </c>
      <c r="C13" s="30"/>
      <c r="D13" s="30"/>
      <c r="E13" s="30"/>
      <c r="F13" s="67"/>
      <c r="G13" s="68"/>
    </row>
    <row r="14" spans="1:7" s="7" customFormat="1" ht="19.5" customHeight="1">
      <c r="A14" s="69"/>
      <c r="B14" s="66" t="s">
        <v>111</v>
      </c>
      <c r="C14" s="30"/>
      <c r="D14" s="30"/>
      <c r="E14" s="30"/>
      <c r="F14" s="30"/>
      <c r="G14" s="31"/>
    </row>
    <row r="15" spans="1:7" s="7" customFormat="1" ht="19.5" customHeight="1">
      <c r="A15" s="132" t="s">
        <v>5</v>
      </c>
      <c r="B15" s="89" t="s">
        <v>19</v>
      </c>
      <c r="C15" s="67"/>
      <c r="D15" s="67"/>
      <c r="E15" s="67"/>
      <c r="F15" s="67"/>
      <c r="G15" s="68"/>
    </row>
    <row r="16" spans="1:7" s="7" customFormat="1" ht="19.5" customHeight="1">
      <c r="A16" s="88"/>
      <c r="B16" s="90" t="s">
        <v>31</v>
      </c>
      <c r="C16" s="30"/>
      <c r="D16" s="30"/>
      <c r="E16" s="30"/>
      <c r="F16" s="30"/>
      <c r="G16" s="31"/>
    </row>
    <row r="17" spans="1:7" s="7" customFormat="1" ht="19.5" customHeight="1">
      <c r="A17" s="127"/>
      <c r="B17" s="128" t="s">
        <v>32</v>
      </c>
      <c r="C17" s="129"/>
      <c r="D17" s="129"/>
      <c r="E17" s="129"/>
      <c r="F17" s="129"/>
      <c r="G17" s="130"/>
    </row>
    <row r="18" spans="1:7" s="7" customFormat="1" ht="19.5" customHeight="1">
      <c r="A18" s="46" t="s">
        <v>20</v>
      </c>
      <c r="B18" s="47"/>
      <c r="C18" s="45" t="s">
        <v>193</v>
      </c>
      <c r="D18" s="43"/>
      <c r="E18" s="43"/>
      <c r="F18" s="43"/>
      <c r="G18" s="44"/>
    </row>
    <row r="19" spans="1:7" s="7" customFormat="1" ht="28.5" customHeight="1">
      <c r="A19" s="37" t="s">
        <v>54</v>
      </c>
      <c r="B19" s="38"/>
      <c r="C19" s="304" t="s">
        <v>9</v>
      </c>
      <c r="D19" s="305"/>
      <c r="E19" s="306"/>
      <c r="F19" s="320" t="s">
        <v>70</v>
      </c>
      <c r="G19" s="321"/>
    </row>
    <row r="20" spans="1:7" s="7" customFormat="1" ht="28.5" customHeight="1">
      <c r="A20" s="37" t="s">
        <v>55</v>
      </c>
      <c r="B20" s="38"/>
      <c r="C20" s="307"/>
      <c r="D20" s="308"/>
      <c r="E20" s="309"/>
      <c r="F20" s="74" t="s">
        <v>33</v>
      </c>
      <c r="G20" s="74" t="s">
        <v>204</v>
      </c>
    </row>
    <row r="21" spans="1:7" s="7" customFormat="1" ht="47.25" customHeight="1">
      <c r="A21" s="37" t="s">
        <v>56</v>
      </c>
      <c r="B21" s="38"/>
      <c r="C21" s="297" t="s">
        <v>203</v>
      </c>
      <c r="D21" s="298"/>
      <c r="E21" s="298"/>
      <c r="F21" s="133" t="s">
        <v>120</v>
      </c>
      <c r="G21" s="70">
        <v>0</v>
      </c>
    </row>
    <row r="22" spans="1:7" s="7" customFormat="1" ht="58.5" customHeight="1">
      <c r="A22" s="37" t="s">
        <v>38</v>
      </c>
      <c r="B22" s="38"/>
      <c r="C22" s="297" t="s">
        <v>112</v>
      </c>
      <c r="D22" s="298"/>
      <c r="E22" s="298"/>
      <c r="F22" s="133" t="s">
        <v>121</v>
      </c>
      <c r="G22" s="70">
        <v>0.25</v>
      </c>
    </row>
    <row r="23" spans="1:7" s="7" customFormat="1" ht="65.25" customHeight="1">
      <c r="A23" s="37" t="s">
        <v>15</v>
      </c>
      <c r="B23" s="38"/>
      <c r="C23" s="297" t="s">
        <v>113</v>
      </c>
      <c r="D23" s="298"/>
      <c r="E23" s="298"/>
      <c r="F23" s="133" t="s">
        <v>122</v>
      </c>
      <c r="G23" s="70">
        <v>0.5</v>
      </c>
    </row>
    <row r="24" spans="1:7" s="7" customFormat="1" ht="78" customHeight="1">
      <c r="A24" s="37" t="s">
        <v>16</v>
      </c>
      <c r="B24" s="38"/>
      <c r="C24" s="297" t="s">
        <v>114</v>
      </c>
      <c r="D24" s="298"/>
      <c r="E24" s="298"/>
      <c r="F24" s="133" t="s">
        <v>124</v>
      </c>
      <c r="G24" s="70">
        <v>0.75</v>
      </c>
    </row>
    <row r="25" spans="1:7" s="7" customFormat="1" ht="54" customHeight="1">
      <c r="A25" s="37" t="s">
        <v>17</v>
      </c>
      <c r="B25" s="38"/>
      <c r="C25" s="297" t="s">
        <v>202</v>
      </c>
      <c r="D25" s="298"/>
      <c r="E25" s="298"/>
      <c r="F25" s="133" t="s">
        <v>123</v>
      </c>
      <c r="G25" s="70">
        <v>1</v>
      </c>
    </row>
    <row r="26" spans="1:7" s="7" customFormat="1" ht="15.75" customHeight="1">
      <c r="A26" s="32" t="s">
        <v>35</v>
      </c>
      <c r="B26" s="33"/>
      <c r="C26" s="33"/>
      <c r="D26" s="33"/>
      <c r="E26" s="33"/>
      <c r="F26" s="33"/>
      <c r="G26" s="34"/>
    </row>
    <row r="27" spans="1:7" s="7" customFormat="1" ht="15.75" customHeight="1">
      <c r="A27" s="26"/>
      <c r="B27" s="27"/>
      <c r="C27" s="27"/>
      <c r="D27" s="27"/>
      <c r="E27" s="27"/>
      <c r="F27" s="27"/>
      <c r="G27" s="28"/>
    </row>
    <row r="28" spans="1:7" s="23" customFormat="1" ht="15.75" customHeight="1">
      <c r="A28" s="73" t="s">
        <v>24</v>
      </c>
      <c r="B28" s="71" t="s">
        <v>34</v>
      </c>
      <c r="C28" s="67"/>
      <c r="D28" s="67"/>
      <c r="E28" s="67"/>
      <c r="F28" s="67"/>
      <c r="G28" s="68"/>
    </row>
    <row r="29" spans="1:7" s="7" customFormat="1" ht="15.75" customHeight="1">
      <c r="A29" s="35"/>
      <c r="B29" s="299" t="s">
        <v>1</v>
      </c>
      <c r="C29" s="299"/>
      <c r="D29" s="299"/>
      <c r="E29" s="299"/>
      <c r="F29" s="299"/>
      <c r="G29" s="300"/>
    </row>
    <row r="30" spans="1:7" s="7" customFormat="1" ht="15.75" customHeight="1">
      <c r="A30" s="35"/>
      <c r="B30" s="72" t="s">
        <v>36</v>
      </c>
      <c r="C30" s="67"/>
      <c r="D30" s="67"/>
      <c r="E30" s="67"/>
      <c r="F30" s="67"/>
      <c r="G30" s="68"/>
    </row>
    <row r="31" spans="1:7" s="7" customFormat="1" ht="15.75" customHeight="1">
      <c r="A31" s="35"/>
      <c r="B31" s="299" t="s">
        <v>1</v>
      </c>
      <c r="C31" s="299"/>
      <c r="D31" s="299"/>
      <c r="E31" s="299"/>
      <c r="F31" s="299"/>
      <c r="G31" s="300"/>
    </row>
    <row r="32" spans="1:7" s="7" customFormat="1" ht="15.75" customHeight="1">
      <c r="A32" s="35"/>
      <c r="B32" s="72" t="s">
        <v>57</v>
      </c>
      <c r="C32" s="67"/>
      <c r="D32" s="67"/>
      <c r="E32" s="67"/>
      <c r="F32" s="67"/>
      <c r="G32" s="68"/>
    </row>
    <row r="33" spans="1:7" ht="15.75" customHeight="1">
      <c r="A33" s="35"/>
      <c r="B33" s="299" t="s">
        <v>1</v>
      </c>
      <c r="C33" s="299"/>
      <c r="D33" s="299"/>
      <c r="E33" s="299"/>
      <c r="F33" s="299"/>
      <c r="G33" s="300"/>
    </row>
    <row r="34" spans="1:7" ht="15.75" customHeight="1">
      <c r="A34" s="73" t="s">
        <v>51</v>
      </c>
      <c r="B34" s="72" t="s">
        <v>68</v>
      </c>
      <c r="C34" s="67"/>
      <c r="D34" s="67"/>
      <c r="E34" s="67"/>
      <c r="F34" s="67"/>
      <c r="G34" s="68"/>
    </row>
    <row r="35" spans="1:7" ht="15.75" customHeight="1">
      <c r="A35" s="35"/>
      <c r="B35" s="299" t="s">
        <v>1</v>
      </c>
      <c r="C35" s="299"/>
      <c r="D35" s="299"/>
      <c r="E35" s="299"/>
      <c r="F35" s="299"/>
      <c r="G35" s="300"/>
    </row>
    <row r="36" spans="1:7" ht="15.75" customHeight="1">
      <c r="A36" s="35"/>
      <c r="B36" s="72" t="s">
        <v>61</v>
      </c>
      <c r="C36" s="67"/>
      <c r="D36" s="67"/>
      <c r="E36" s="67"/>
      <c r="F36" s="67"/>
      <c r="G36" s="68"/>
    </row>
    <row r="37" spans="1:7" ht="15.75" customHeight="1">
      <c r="A37" s="35"/>
      <c r="B37" s="299" t="s">
        <v>1</v>
      </c>
      <c r="C37" s="299"/>
      <c r="D37" s="299"/>
      <c r="E37" s="299"/>
      <c r="F37" s="299"/>
      <c r="G37" s="300"/>
    </row>
    <row r="38" spans="1:7" ht="15.75" customHeight="1">
      <c r="A38" s="35"/>
      <c r="B38" s="72" t="s">
        <v>66</v>
      </c>
      <c r="C38" s="67"/>
      <c r="D38" s="67"/>
      <c r="E38" s="67"/>
      <c r="F38" s="67"/>
      <c r="G38" s="68"/>
    </row>
    <row r="39" spans="1:7" ht="15.75" customHeight="1">
      <c r="A39" s="35"/>
      <c r="B39" s="299" t="s">
        <v>1</v>
      </c>
      <c r="C39" s="299"/>
      <c r="D39" s="299"/>
      <c r="E39" s="299"/>
      <c r="F39" s="299"/>
      <c r="G39" s="300"/>
    </row>
    <row r="40" spans="1:7" ht="15.75" customHeight="1">
      <c r="A40" s="73" t="s">
        <v>52</v>
      </c>
      <c r="B40" s="71" t="s">
        <v>29</v>
      </c>
      <c r="C40" s="67"/>
      <c r="D40" s="67"/>
      <c r="E40" s="67"/>
      <c r="F40" s="67"/>
      <c r="G40" s="68"/>
    </row>
    <row r="41" spans="1:7" ht="15.75" customHeight="1">
      <c r="A41" s="35"/>
      <c r="B41" s="299" t="s">
        <v>1</v>
      </c>
      <c r="C41" s="299"/>
      <c r="D41" s="299"/>
      <c r="E41" s="299"/>
      <c r="F41" s="299"/>
      <c r="G41" s="300"/>
    </row>
    <row r="42" spans="1:7" ht="15.75" customHeight="1">
      <c r="A42" s="26"/>
      <c r="B42" s="72" t="s">
        <v>60</v>
      </c>
      <c r="C42" s="67"/>
      <c r="D42" s="67"/>
      <c r="E42" s="67"/>
      <c r="F42" s="67"/>
      <c r="G42" s="68"/>
    </row>
    <row r="43" spans="1:7" ht="15.75" customHeight="1">
      <c r="A43" s="26"/>
      <c r="B43" s="299" t="s">
        <v>1</v>
      </c>
      <c r="C43" s="299"/>
      <c r="D43" s="299"/>
      <c r="E43" s="299"/>
      <c r="F43" s="299"/>
      <c r="G43" s="300"/>
    </row>
    <row r="44" spans="1:7" ht="15.75" customHeight="1">
      <c r="A44" s="26"/>
      <c r="B44" s="72" t="s">
        <v>67</v>
      </c>
      <c r="C44" s="67"/>
      <c r="D44" s="67"/>
      <c r="E44" s="67"/>
      <c r="F44" s="67"/>
      <c r="G44" s="68"/>
    </row>
    <row r="45" spans="1:7" ht="15.75" customHeight="1">
      <c r="A45" s="26"/>
      <c r="B45" s="299" t="s">
        <v>1</v>
      </c>
      <c r="C45" s="299"/>
      <c r="D45" s="299"/>
      <c r="E45" s="299"/>
      <c r="F45" s="299"/>
      <c r="G45" s="300"/>
    </row>
    <row r="46" spans="1:7" ht="15.75" customHeight="1">
      <c r="A46" s="26"/>
      <c r="B46" s="299" t="s">
        <v>1</v>
      </c>
      <c r="C46" s="299"/>
      <c r="D46" s="299"/>
      <c r="E46" s="299"/>
      <c r="F46" s="299"/>
      <c r="G46" s="300"/>
    </row>
    <row r="47" spans="1:7" ht="15.75" customHeight="1">
      <c r="A47" s="36"/>
      <c r="B47" s="299" t="s">
        <v>1</v>
      </c>
      <c r="C47" s="299"/>
      <c r="D47" s="299"/>
      <c r="E47" s="299"/>
      <c r="F47" s="299"/>
      <c r="G47" s="300"/>
    </row>
    <row r="48" spans="1:7" ht="18" customHeight="1">
      <c r="A48" s="118"/>
      <c r="B48" s="119"/>
      <c r="C48" s="120"/>
      <c r="D48" s="120" t="s">
        <v>71</v>
      </c>
      <c r="E48" s="119"/>
      <c r="F48" s="119"/>
      <c r="G48" s="121"/>
    </row>
    <row r="49" spans="1:7" ht="18" customHeight="1">
      <c r="A49" s="122"/>
      <c r="B49" s="123"/>
      <c r="C49" s="124"/>
      <c r="D49" s="124" t="s">
        <v>72</v>
      </c>
      <c r="E49" s="123"/>
      <c r="F49" s="123"/>
      <c r="G49" s="125"/>
    </row>
    <row r="50" spans="1:7" ht="24.75" customHeight="1">
      <c r="A50" s="91"/>
      <c r="B50" s="92"/>
      <c r="C50" s="93"/>
      <c r="D50" s="93" t="s">
        <v>58</v>
      </c>
      <c r="E50" s="92"/>
      <c r="F50" s="92"/>
      <c r="G50" s="94"/>
    </row>
  </sheetData>
  <sheetProtection/>
  <mergeCells count="23">
    <mergeCell ref="B47:G47"/>
    <mergeCell ref="B29:G29"/>
    <mergeCell ref="B31:G31"/>
    <mergeCell ref="B33:G33"/>
    <mergeCell ref="B35:G35"/>
    <mergeCell ref="B46:G46"/>
    <mergeCell ref="B37:G37"/>
    <mergeCell ref="B39:G39"/>
    <mergeCell ref="B41:G41"/>
    <mergeCell ref="A3:G3"/>
    <mergeCell ref="C19:E20"/>
    <mergeCell ref="A2:G2"/>
    <mergeCell ref="C4:F4"/>
    <mergeCell ref="C5:F5"/>
    <mergeCell ref="C6:F6"/>
    <mergeCell ref="F19:G19"/>
    <mergeCell ref="C21:E21"/>
    <mergeCell ref="B45:G45"/>
    <mergeCell ref="C22:E22"/>
    <mergeCell ref="C23:E23"/>
    <mergeCell ref="C24:E24"/>
    <mergeCell ref="C25:E25"/>
    <mergeCell ref="B43:G43"/>
  </mergeCells>
  <hyperlinks>
    <hyperlink ref="A9" location="'Modèle EFQM'!A1" display="( voir le modèle)"/>
  </hyperlinks>
  <printOptions/>
  <pageMargins left="0.59" right="0.36000000000000004" top="0.4100000000000001" bottom="0.4100000000000001" header="0.13" footer="0.1"/>
  <pageSetup orientation="portrait" paperSize="9" scale="80" r:id="rId2"/>
  <headerFooter alignWithMargins="0">
    <oddHeader>&amp;L© 2009 - G. Farges&amp;RAutodiagnostic - Critère 8k HAS v2010</oddHeader>
    <oddFooter>&amp;LVersion du &amp;D&amp;R&amp;P/&amp;N</oddFooter>
  </headerFooter>
  <drawing r:id="rId1"/>
</worksheet>
</file>

<file path=xl/worksheets/sheet2.xml><?xml version="1.0" encoding="utf-8"?>
<worksheet xmlns="http://schemas.openxmlformats.org/spreadsheetml/2006/main" xmlns:r="http://schemas.openxmlformats.org/officeDocument/2006/relationships">
  <dimension ref="A1:AC104"/>
  <sheetViews>
    <sheetView showGridLines="0" zoomScale="75" zoomScaleNormal="75" zoomScaleSheetLayoutView="75" zoomScalePageLayoutView="0" workbookViewId="0" topLeftCell="A1">
      <selection activeCell="D5" sqref="C5:D8"/>
    </sheetView>
  </sheetViews>
  <sheetFormatPr defaultColWidth="11.421875" defaultRowHeight="12.75"/>
  <cols>
    <col min="1" max="1" width="34.28125" style="0" customWidth="1"/>
    <col min="2" max="2" width="11.7109375" style="0" customWidth="1"/>
    <col min="3" max="3" width="57.140625" style="0" customWidth="1"/>
    <col min="4" max="4" width="23.7109375" style="0" customWidth="1"/>
    <col min="5" max="5" width="27.140625" style="0" customWidth="1"/>
    <col min="6" max="6" width="47.00390625" style="0" customWidth="1"/>
    <col min="8" max="8" width="16.8515625" style="0" bestFit="1" customWidth="1"/>
    <col min="9" max="9" width="16.28125" style="0" bestFit="1" customWidth="1"/>
    <col min="10" max="10" width="18.00390625" style="0" bestFit="1" customWidth="1"/>
    <col min="11" max="11" width="16.8515625" style="0" bestFit="1" customWidth="1"/>
    <col min="12" max="12" width="24.00390625" style="0" bestFit="1" customWidth="1"/>
    <col min="13" max="13" width="43.140625" style="0" bestFit="1" customWidth="1"/>
    <col min="14" max="14" width="39.7109375" style="0" customWidth="1"/>
    <col min="15" max="15" width="24.421875" style="0" customWidth="1"/>
    <col min="16" max="16" width="20.421875" style="0" bestFit="1" customWidth="1"/>
    <col min="17" max="17" width="18.00390625" style="0" bestFit="1" customWidth="1"/>
    <col min="19" max="19" width="15.140625" style="0" bestFit="1" customWidth="1"/>
    <col min="20" max="20" width="13.8515625" style="0" customWidth="1"/>
    <col min="21" max="21" width="23.7109375" style="0" bestFit="1" customWidth="1"/>
    <col min="22" max="22" width="12.28125" style="0" bestFit="1" customWidth="1"/>
    <col min="23" max="23" width="27.28125" style="0" bestFit="1" customWidth="1"/>
    <col min="24" max="24" width="15.28125" style="0" bestFit="1" customWidth="1"/>
    <col min="25" max="25" width="15.140625" style="0" customWidth="1"/>
    <col min="26" max="26" width="21.7109375" style="0" bestFit="1" customWidth="1"/>
    <col min="27" max="27" width="35.00390625" style="0" customWidth="1"/>
    <col min="28" max="28" width="35.140625" style="0" bestFit="1" customWidth="1"/>
    <col min="29" max="29" width="11.57421875" style="0" bestFit="1" customWidth="1"/>
  </cols>
  <sheetData>
    <row r="1" spans="1:17" s="7" customFormat="1" ht="22.5" customHeight="1" thickBot="1">
      <c r="A1" s="349" t="str">
        <f>'1) Contexte'!C1</f>
        <v>Autodiagnostic :</v>
      </c>
      <c r="B1" s="350"/>
      <c r="C1" s="350"/>
      <c r="D1" s="350"/>
      <c r="E1" s="351"/>
      <c r="F1" s="181" t="s">
        <v>65</v>
      </c>
      <c r="H1"/>
      <c r="I1"/>
      <c r="J1"/>
      <c r="K1"/>
      <c r="L1"/>
      <c r="M1"/>
      <c r="N1"/>
      <c r="O1"/>
      <c r="P1"/>
      <c r="Q1"/>
    </row>
    <row r="2" spans="1:29" s="11" customFormat="1" ht="33" customHeight="1" thickBot="1">
      <c r="A2" s="352" t="str">
        <f>'1) Contexte'!A2:G2</f>
        <v> "Le Système qualité d’après le modèle EFQM ''</v>
      </c>
      <c r="B2" s="352"/>
      <c r="C2" s="352"/>
      <c r="D2" s="352"/>
      <c r="E2" s="352"/>
      <c r="F2" s="353"/>
      <c r="H2"/>
      <c r="I2"/>
      <c r="J2"/>
      <c r="K2"/>
      <c r="L2"/>
      <c r="M2"/>
      <c r="N2"/>
      <c r="O2"/>
      <c r="P2"/>
      <c r="Q2"/>
      <c r="S2" s="324" t="s">
        <v>108</v>
      </c>
      <c r="T2" s="325"/>
      <c r="U2" s="325"/>
      <c r="V2" s="325"/>
      <c r="W2" s="325"/>
      <c r="X2" s="325"/>
      <c r="Y2" s="325"/>
      <c r="Z2" s="325"/>
      <c r="AA2" s="325"/>
      <c r="AB2" s="325"/>
      <c r="AC2" s="326"/>
    </row>
    <row r="3" spans="1:29" s="11" customFormat="1" ht="20.25" customHeight="1">
      <c r="A3" s="354" t="str">
        <f>'1) Contexte'!A3:G3</f>
        <v>Avertissement : toute zone blanche peut être remplie ou modifiée. Les données peuvent ensuite être utilisées dans d'autres onglets</v>
      </c>
      <c r="B3" s="355"/>
      <c r="C3" s="355"/>
      <c r="D3" s="355"/>
      <c r="E3" s="355"/>
      <c r="F3" s="356"/>
      <c r="H3"/>
      <c r="I3" s="336" t="s">
        <v>47</v>
      </c>
      <c r="J3" s="337"/>
      <c r="K3" s="337"/>
      <c r="L3" s="337"/>
      <c r="M3" s="337"/>
      <c r="N3" s="338"/>
      <c r="O3" s="330" t="s">
        <v>94</v>
      </c>
      <c r="P3" s="166" t="s">
        <v>69</v>
      </c>
      <c r="Q3" s="177" t="s">
        <v>69</v>
      </c>
      <c r="S3" s="170" t="s">
        <v>87</v>
      </c>
      <c r="T3" s="152" t="s">
        <v>76</v>
      </c>
      <c r="U3" s="152" t="s">
        <v>84</v>
      </c>
      <c r="V3" s="152" t="s">
        <v>85</v>
      </c>
      <c r="W3" s="152" t="s">
        <v>79</v>
      </c>
      <c r="X3" s="152" t="s">
        <v>80</v>
      </c>
      <c r="Y3" s="152" t="s">
        <v>81</v>
      </c>
      <c r="Z3" s="152" t="s">
        <v>82</v>
      </c>
      <c r="AA3" s="152" t="s">
        <v>83</v>
      </c>
      <c r="AB3" s="152" t="s">
        <v>107</v>
      </c>
      <c r="AC3" s="171" t="s">
        <v>88</v>
      </c>
    </row>
    <row r="4" spans="1:29" s="11" customFormat="1" ht="33" customHeight="1" thickBot="1">
      <c r="A4" s="208" t="str">
        <f>'1) Contexte'!B4</f>
        <v>Organisme de formation :  </v>
      </c>
      <c r="B4" s="209"/>
      <c r="C4" s="286" t="str">
        <f>'1) Contexte'!C4</f>
        <v>Organisme</v>
      </c>
      <c r="D4" s="214"/>
      <c r="E4" s="217" t="s">
        <v>12</v>
      </c>
      <c r="F4" s="218"/>
      <c r="H4" s="2"/>
      <c r="I4" s="341" t="s">
        <v>59</v>
      </c>
      <c r="J4" s="342"/>
      <c r="K4" s="342"/>
      <c r="L4" s="342"/>
      <c r="M4" s="342"/>
      <c r="N4" s="342"/>
      <c r="O4" s="331"/>
      <c r="P4" s="165" t="s">
        <v>18</v>
      </c>
      <c r="Q4" s="167" t="s">
        <v>18</v>
      </c>
      <c r="S4" s="172" t="s">
        <v>86</v>
      </c>
      <c r="T4" s="147">
        <v>100</v>
      </c>
      <c r="U4" s="147">
        <v>80</v>
      </c>
      <c r="V4" s="147">
        <v>90</v>
      </c>
      <c r="W4" s="147">
        <v>90</v>
      </c>
      <c r="X4" s="147">
        <v>140</v>
      </c>
      <c r="Y4" s="147">
        <v>200</v>
      </c>
      <c r="Z4" s="147">
        <v>90</v>
      </c>
      <c r="AA4" s="153">
        <v>60</v>
      </c>
      <c r="AB4" s="147">
        <v>150</v>
      </c>
      <c r="AC4" s="173">
        <f>SUM(T4:AB4)</f>
        <v>1000</v>
      </c>
    </row>
    <row r="5" spans="1:29" s="11" customFormat="1" ht="33" customHeight="1" thickBot="1">
      <c r="A5" s="210" t="str">
        <f>'1) Contexte'!B5</f>
        <v>Date :  </v>
      </c>
      <c r="B5" s="211"/>
      <c r="C5" s="287" t="str">
        <f>'1) Contexte'!C5</f>
        <v>jour, mois, année</v>
      </c>
      <c r="D5" s="200"/>
      <c r="E5" s="219"/>
      <c r="F5" s="205"/>
      <c r="H5" s="327" t="s">
        <v>44</v>
      </c>
      <c r="I5" s="333" t="s">
        <v>46</v>
      </c>
      <c r="J5" s="334"/>
      <c r="K5" s="334"/>
      <c r="L5" s="334"/>
      <c r="M5" s="334"/>
      <c r="N5" s="335"/>
      <c r="O5" s="331"/>
      <c r="P5" s="165" t="s">
        <v>45</v>
      </c>
      <c r="Q5" s="167" t="s">
        <v>40</v>
      </c>
      <c r="S5" s="174" t="s">
        <v>89</v>
      </c>
      <c r="T5" s="175">
        <f>T4/$AC$4</f>
        <v>0.1</v>
      </c>
      <c r="U5" s="175">
        <f aca="true" t="shared" si="0" ref="U5:AC5">U4/$AC$4</f>
        <v>0.08</v>
      </c>
      <c r="V5" s="175">
        <f t="shared" si="0"/>
        <v>0.09</v>
      </c>
      <c r="W5" s="175">
        <f t="shared" si="0"/>
        <v>0.09</v>
      </c>
      <c r="X5" s="175">
        <f t="shared" si="0"/>
        <v>0.14</v>
      </c>
      <c r="Y5" s="175">
        <f t="shared" si="0"/>
        <v>0.2</v>
      </c>
      <c r="Z5" s="175">
        <f t="shared" si="0"/>
        <v>0.09</v>
      </c>
      <c r="AA5" s="175">
        <f t="shared" si="0"/>
        <v>0.06</v>
      </c>
      <c r="AB5" s="175">
        <f t="shared" si="0"/>
        <v>0.15</v>
      </c>
      <c r="AC5" s="176">
        <f t="shared" si="0"/>
        <v>1</v>
      </c>
    </row>
    <row r="6" spans="1:20" s="11" customFormat="1" ht="33" customHeight="1">
      <c r="A6" s="212" t="str">
        <f>'1) Contexte'!B6</f>
        <v>Nom et Fonction du signataire :  </v>
      </c>
      <c r="B6" s="213"/>
      <c r="C6" s="288" t="str">
        <f>'1) Contexte'!C6</f>
        <v>Prénom NOM - Responsable formation</v>
      </c>
      <c r="D6" s="215"/>
      <c r="E6" s="220"/>
      <c r="F6" s="221"/>
      <c r="H6" s="328"/>
      <c r="I6" s="162">
        <f>'1) Contexte'!G21</f>
        <v>0</v>
      </c>
      <c r="J6" s="106">
        <f>'1) Contexte'!G22</f>
        <v>0.25</v>
      </c>
      <c r="K6" s="106">
        <f>'1) Contexte'!G23</f>
        <v>0.5</v>
      </c>
      <c r="L6" s="106">
        <f>'1) Contexte'!G24</f>
        <v>0.75</v>
      </c>
      <c r="M6" s="106">
        <v>1</v>
      </c>
      <c r="N6" s="339" t="s">
        <v>95</v>
      </c>
      <c r="O6" s="331"/>
      <c r="P6" s="165" t="s">
        <v>0</v>
      </c>
      <c r="Q6" s="167" t="s">
        <v>0</v>
      </c>
      <c r="S6" s="149"/>
      <c r="T6" s="148"/>
    </row>
    <row r="7" spans="1:20" s="11" customFormat="1" ht="33" customHeight="1" thickBot="1">
      <c r="A7" s="206" t="s">
        <v>97</v>
      </c>
      <c r="B7" s="207"/>
      <c r="C7" s="207"/>
      <c r="D7" s="207"/>
      <c r="E7" s="207"/>
      <c r="F7" s="216"/>
      <c r="H7" s="329"/>
      <c r="I7" s="163" t="str">
        <f>'1) Contexte'!F21</f>
        <v>Aléatoire</v>
      </c>
      <c r="J7" s="164" t="str">
        <f>'1) Contexte'!F22</f>
        <v>Conforme</v>
      </c>
      <c r="K7" s="164" t="str">
        <f>'1) Contexte'!F23</f>
        <v>Efficace</v>
      </c>
      <c r="L7" s="164" t="str">
        <f>'1) Contexte'!F24</f>
        <v>Efficient</v>
      </c>
      <c r="M7" s="164" t="s">
        <v>90</v>
      </c>
      <c r="N7" s="340"/>
      <c r="O7" s="332"/>
      <c r="P7" s="168" t="s">
        <v>92</v>
      </c>
      <c r="Q7" s="169" t="s">
        <v>91</v>
      </c>
      <c r="S7" s="149"/>
      <c r="T7" s="148"/>
    </row>
    <row r="8" spans="1:29" s="11" customFormat="1" ht="33" customHeight="1">
      <c r="A8" s="185" t="s">
        <v>119</v>
      </c>
      <c r="B8" s="186"/>
      <c r="C8" s="48"/>
      <c r="D8" s="48"/>
      <c r="E8" s="48"/>
      <c r="F8" s="49"/>
      <c r="H8" s="154"/>
      <c r="I8" s="154"/>
      <c r="J8" s="154"/>
      <c r="K8" s="154"/>
      <c r="L8" s="154"/>
      <c r="M8" s="154"/>
      <c r="N8" s="154"/>
      <c r="O8" s="155"/>
      <c r="P8" s="146"/>
      <c r="Q8" s="146"/>
      <c r="R8"/>
      <c r="S8" s="149"/>
      <c r="T8" s="148"/>
      <c r="U8"/>
      <c r="V8"/>
      <c r="W8"/>
      <c r="X8"/>
      <c r="Y8"/>
      <c r="Z8"/>
      <c r="AA8"/>
      <c r="AB8"/>
      <c r="AC8"/>
    </row>
    <row r="9" spans="1:29" s="134" customFormat="1" ht="33" customHeight="1" thickBot="1">
      <c r="A9" s="138"/>
      <c r="B9" s="137"/>
      <c r="C9" s="139"/>
      <c r="D9" s="140"/>
      <c r="E9" s="140"/>
      <c r="F9" s="140"/>
      <c r="G9" s="12"/>
      <c r="H9" s="156"/>
      <c r="I9" s="157"/>
      <c r="J9" s="157"/>
      <c r="K9" s="157"/>
      <c r="L9" s="157"/>
      <c r="M9" s="157"/>
      <c r="N9" s="143"/>
      <c r="O9" s="144"/>
      <c r="P9" s="145"/>
      <c r="Q9" s="146"/>
      <c r="R9" s="136"/>
      <c r="S9" s="149"/>
      <c r="T9" s="150"/>
      <c r="U9" s="136"/>
      <c r="V9" s="136"/>
      <c r="W9" s="136"/>
      <c r="X9" s="136"/>
      <c r="Y9" s="136"/>
      <c r="Z9" s="136"/>
      <c r="AA9" s="136"/>
      <c r="AB9" s="136"/>
      <c r="AC9" s="136"/>
    </row>
    <row r="10" spans="1:29" s="11" customFormat="1" ht="37.5" customHeight="1" thickBot="1">
      <c r="A10" s="254" t="s">
        <v>107</v>
      </c>
      <c r="B10" s="250" t="s">
        <v>96</v>
      </c>
      <c r="C10" s="250" t="s">
        <v>75</v>
      </c>
      <c r="D10" s="251" t="s">
        <v>174</v>
      </c>
      <c r="E10" s="252" t="s">
        <v>175</v>
      </c>
      <c r="F10" s="253" t="s">
        <v>176</v>
      </c>
      <c r="H10" s="3"/>
      <c r="I10" s="159"/>
      <c r="J10" s="159"/>
      <c r="K10" s="159"/>
      <c r="L10" s="159"/>
      <c r="M10" s="159"/>
      <c r="N10" s="184" t="s">
        <v>103</v>
      </c>
      <c r="O10" s="161">
        <f>AB5</f>
        <v>0.15</v>
      </c>
      <c r="P10" s="4">
        <f>SUM(P11:P18)</f>
        <v>0</v>
      </c>
      <c r="Q10" s="151">
        <f>P10/O10</f>
        <v>0</v>
      </c>
      <c r="R10"/>
      <c r="S10" s="149"/>
      <c r="T10" s="148"/>
      <c r="U10"/>
      <c r="V10"/>
      <c r="W10"/>
      <c r="X10"/>
      <c r="Y10"/>
      <c r="Z10"/>
      <c r="AA10"/>
      <c r="AB10"/>
      <c r="AC10"/>
    </row>
    <row r="11" spans="1:17" s="11" customFormat="1" ht="28.5" customHeight="1">
      <c r="A11" s="343" t="s">
        <v>177</v>
      </c>
      <c r="B11" s="256">
        <v>1</v>
      </c>
      <c r="C11" s="257" t="s">
        <v>167</v>
      </c>
      <c r="D11" s="258"/>
      <c r="E11" s="259"/>
      <c r="F11" s="265"/>
      <c r="H11" s="102">
        <v>1</v>
      </c>
      <c r="I11" s="103">
        <f aca="true" t="shared" si="1" ref="I11:I18">IF(H11=1,$I$6,"")</f>
        <v>0</v>
      </c>
      <c r="J11" s="103">
        <f aca="true" t="shared" si="2" ref="J11:J16">IF(H11=2,$J$6,"")</f>
      </c>
      <c r="K11" s="103">
        <f aca="true" t="shared" si="3" ref="K11:K16">IF(H11=3,$K$6,"")</f>
      </c>
      <c r="L11" s="103">
        <f aca="true" t="shared" si="4" ref="L11:L16">IF(H11=4,$L$6,"")</f>
      </c>
      <c r="M11" s="103">
        <f aca="true" t="shared" si="5" ref="M11:M16">IF(H11=5,$M$6,"")</f>
      </c>
      <c r="N11" s="104">
        <f aca="true" t="shared" si="6" ref="N11:N16">SUM(I11:M11)</f>
        <v>0</v>
      </c>
      <c r="O11" s="117">
        <f>$O$10/8</f>
        <v>0.01875</v>
      </c>
      <c r="P11" s="105">
        <f aca="true" t="shared" si="7" ref="P11:P18">N11*O11</f>
        <v>0</v>
      </c>
      <c r="Q11" s="13"/>
    </row>
    <row r="12" spans="1:17" s="11" customFormat="1" ht="28.5" customHeight="1">
      <c r="A12" s="344"/>
      <c r="B12" s="260">
        <v>2</v>
      </c>
      <c r="C12" s="261" t="s">
        <v>168</v>
      </c>
      <c r="D12" s="258"/>
      <c r="E12" s="259"/>
      <c r="F12" s="265"/>
      <c r="H12" s="102">
        <v>1</v>
      </c>
      <c r="I12" s="103">
        <f t="shared" si="1"/>
        <v>0</v>
      </c>
      <c r="J12" s="103">
        <f t="shared" si="2"/>
      </c>
      <c r="K12" s="103">
        <f t="shared" si="3"/>
      </c>
      <c r="L12" s="103">
        <f t="shared" si="4"/>
      </c>
      <c r="M12" s="103">
        <f t="shared" si="5"/>
      </c>
      <c r="N12" s="104">
        <f t="shared" si="6"/>
        <v>0</v>
      </c>
      <c r="O12" s="117">
        <f aca="true" t="shared" si="8" ref="O12:O18">$O$10/8</f>
        <v>0.01875</v>
      </c>
      <c r="P12" s="105">
        <f t="shared" si="7"/>
        <v>0</v>
      </c>
      <c r="Q12" s="13"/>
    </row>
    <row r="13" spans="1:17" s="11" customFormat="1" ht="28.5" customHeight="1">
      <c r="A13" s="344"/>
      <c r="B13" s="260">
        <v>3</v>
      </c>
      <c r="C13" s="261" t="s">
        <v>169</v>
      </c>
      <c r="D13" s="258"/>
      <c r="E13" s="259"/>
      <c r="F13" s="265"/>
      <c r="H13" s="102">
        <v>1</v>
      </c>
      <c r="I13" s="103">
        <f t="shared" si="1"/>
        <v>0</v>
      </c>
      <c r="J13" s="103">
        <f t="shared" si="2"/>
      </c>
      <c r="K13" s="103">
        <f t="shared" si="3"/>
      </c>
      <c r="L13" s="103">
        <f t="shared" si="4"/>
      </c>
      <c r="M13" s="103">
        <f t="shared" si="5"/>
      </c>
      <c r="N13" s="104">
        <f t="shared" si="6"/>
        <v>0</v>
      </c>
      <c r="O13" s="117">
        <f t="shared" si="8"/>
        <v>0.01875</v>
      </c>
      <c r="P13" s="105">
        <f t="shared" si="7"/>
        <v>0</v>
      </c>
      <c r="Q13" s="13"/>
    </row>
    <row r="14" spans="1:17" s="11" customFormat="1" ht="28.5" customHeight="1">
      <c r="A14" s="344"/>
      <c r="B14" s="260">
        <v>4</v>
      </c>
      <c r="C14" s="261" t="s">
        <v>200</v>
      </c>
      <c r="D14" s="258"/>
      <c r="E14" s="259"/>
      <c r="F14" s="265"/>
      <c r="H14" s="102">
        <v>1</v>
      </c>
      <c r="I14" s="103">
        <f t="shared" si="1"/>
        <v>0</v>
      </c>
      <c r="J14" s="103">
        <f t="shared" si="2"/>
      </c>
      <c r="K14" s="103">
        <f t="shared" si="3"/>
      </c>
      <c r="L14" s="103">
        <f t="shared" si="4"/>
      </c>
      <c r="M14" s="103">
        <f t="shared" si="5"/>
      </c>
      <c r="N14" s="104">
        <f t="shared" si="6"/>
        <v>0</v>
      </c>
      <c r="O14" s="117">
        <f t="shared" si="8"/>
        <v>0.01875</v>
      </c>
      <c r="P14" s="105">
        <f t="shared" si="7"/>
        <v>0</v>
      </c>
      <c r="Q14" s="13"/>
    </row>
    <row r="15" spans="1:17" s="11" customFormat="1" ht="28.5" customHeight="1">
      <c r="A15" s="344"/>
      <c r="B15" s="260">
        <v>5</v>
      </c>
      <c r="C15" s="261" t="s">
        <v>170</v>
      </c>
      <c r="D15" s="258"/>
      <c r="E15" s="259"/>
      <c r="F15" s="265"/>
      <c r="H15" s="102">
        <v>1</v>
      </c>
      <c r="I15" s="103">
        <f t="shared" si="1"/>
        <v>0</v>
      </c>
      <c r="J15" s="103">
        <f t="shared" si="2"/>
      </c>
      <c r="K15" s="103">
        <f t="shared" si="3"/>
      </c>
      <c r="L15" s="103">
        <f t="shared" si="4"/>
      </c>
      <c r="M15" s="103">
        <f t="shared" si="5"/>
      </c>
      <c r="N15" s="104">
        <f t="shared" si="6"/>
        <v>0</v>
      </c>
      <c r="O15" s="117">
        <f t="shared" si="8"/>
        <v>0.01875</v>
      </c>
      <c r="P15" s="105">
        <f t="shared" si="7"/>
        <v>0</v>
      </c>
      <c r="Q15" s="13"/>
    </row>
    <row r="16" spans="1:17" s="134" customFormat="1" ht="34.5" customHeight="1">
      <c r="A16" s="344"/>
      <c r="B16" s="260">
        <v>6</v>
      </c>
      <c r="C16" s="261" t="s">
        <v>171</v>
      </c>
      <c r="D16" s="262"/>
      <c r="E16" s="263"/>
      <c r="F16" s="285"/>
      <c r="H16" s="102">
        <v>1</v>
      </c>
      <c r="I16" s="103">
        <f t="shared" si="1"/>
        <v>0</v>
      </c>
      <c r="J16" s="103">
        <f t="shared" si="2"/>
      </c>
      <c r="K16" s="103">
        <f t="shared" si="3"/>
      </c>
      <c r="L16" s="103">
        <f t="shared" si="4"/>
      </c>
      <c r="M16" s="103">
        <f t="shared" si="5"/>
      </c>
      <c r="N16" s="104">
        <f t="shared" si="6"/>
        <v>0</v>
      </c>
      <c r="O16" s="117">
        <f t="shared" si="8"/>
        <v>0.01875</v>
      </c>
      <c r="P16" s="105">
        <f t="shared" si="7"/>
        <v>0</v>
      </c>
      <c r="Q16" s="135"/>
    </row>
    <row r="17" spans="1:16" ht="32.25" customHeight="1">
      <c r="A17" s="344"/>
      <c r="B17" s="260">
        <v>7</v>
      </c>
      <c r="C17" s="261" t="s">
        <v>172</v>
      </c>
      <c r="D17" s="264"/>
      <c r="E17" s="264"/>
      <c r="F17" s="275"/>
      <c r="H17" s="102">
        <v>1</v>
      </c>
      <c r="I17" s="103">
        <f t="shared" si="1"/>
        <v>0</v>
      </c>
      <c r="J17" s="103">
        <f>IF(H17=2,$J$6,"")</f>
      </c>
      <c r="K17" s="103">
        <f>IF(H17=3,$K$6,"")</f>
      </c>
      <c r="L17" s="103">
        <f>IF(H17=4,$L$6,"")</f>
      </c>
      <c r="M17" s="103">
        <f>IF(H17=5,$M$6,"")</f>
      </c>
      <c r="N17" s="104">
        <f>SUM(I17:M17)</f>
        <v>0</v>
      </c>
      <c r="O17" s="117">
        <f t="shared" si="8"/>
        <v>0.01875</v>
      </c>
      <c r="P17" s="105">
        <f t="shared" si="7"/>
        <v>0</v>
      </c>
    </row>
    <row r="18" spans="1:16" ht="66" customHeight="1" thickBot="1">
      <c r="A18" s="345"/>
      <c r="B18" s="266">
        <v>8</v>
      </c>
      <c r="C18" s="267" t="s">
        <v>173</v>
      </c>
      <c r="D18" s="268"/>
      <c r="E18" s="268"/>
      <c r="F18" s="269"/>
      <c r="H18" s="102">
        <v>1</v>
      </c>
      <c r="I18" s="103">
        <f t="shared" si="1"/>
        <v>0</v>
      </c>
      <c r="J18" s="103">
        <f>IF(H18=2,$J$6,"")</f>
      </c>
      <c r="K18" s="103">
        <f>IF(H18=3,$K$6,"")</f>
      </c>
      <c r="L18" s="103">
        <f>IF(H18=4,$L$6,"")</f>
      </c>
      <c r="M18" s="103">
        <f>IF(H18=5,$M$6,"")</f>
      </c>
      <c r="N18" s="104">
        <f>SUM(I18:M18)</f>
        <v>0</v>
      </c>
      <c r="O18" s="117">
        <f t="shared" si="8"/>
        <v>0.01875</v>
      </c>
      <c r="P18" s="105">
        <f t="shared" si="7"/>
        <v>0</v>
      </c>
    </row>
    <row r="19" ht="12.75">
      <c r="C19" s="245"/>
    </row>
    <row r="20" ht="13.5" thickBot="1">
      <c r="C20" s="245"/>
    </row>
    <row r="21" spans="1:17" ht="34.5" customHeight="1" thickBot="1">
      <c r="A21" s="249" t="s">
        <v>83</v>
      </c>
      <c r="B21" s="250" t="s">
        <v>96</v>
      </c>
      <c r="C21" s="250" t="s">
        <v>75</v>
      </c>
      <c r="D21" s="251" t="s">
        <v>174</v>
      </c>
      <c r="E21" s="252" t="s">
        <v>175</v>
      </c>
      <c r="F21" s="253" t="s">
        <v>176</v>
      </c>
      <c r="H21" s="3"/>
      <c r="I21" s="159"/>
      <c r="J21" s="159"/>
      <c r="K21" s="159"/>
      <c r="L21" s="159"/>
      <c r="M21" s="159"/>
      <c r="N21" s="160" t="s">
        <v>102</v>
      </c>
      <c r="O21" s="180">
        <f>AA5</f>
        <v>0.06</v>
      </c>
      <c r="P21" s="4">
        <f>SUM(P22:P26)</f>
        <v>0</v>
      </c>
      <c r="Q21" s="151">
        <f>P21/O21</f>
        <v>0</v>
      </c>
    </row>
    <row r="22" spans="1:17" ht="28.5" customHeight="1">
      <c r="A22" s="322" t="s">
        <v>178</v>
      </c>
      <c r="B22" s="260">
        <v>1</v>
      </c>
      <c r="C22" s="261" t="s">
        <v>163</v>
      </c>
      <c r="D22" s="258"/>
      <c r="E22" s="259"/>
      <c r="F22" s="265"/>
      <c r="H22" s="102">
        <v>1</v>
      </c>
      <c r="I22" s="103">
        <f>IF(H22=1,$I$6,"")</f>
        <v>0</v>
      </c>
      <c r="J22" s="103">
        <f>IF(H22=2,$J$6,"")</f>
      </c>
      <c r="K22" s="103">
        <f>IF(H22=3,$K$6,"")</f>
      </c>
      <c r="L22" s="103">
        <f>IF(H22=4,$L$6,"")</f>
      </c>
      <c r="M22" s="103">
        <f>IF(H22=5,$M$6,"")</f>
      </c>
      <c r="N22" s="104">
        <f>SUM(I22:M22)</f>
        <v>0</v>
      </c>
      <c r="O22" s="180">
        <f>$O$21/5</f>
        <v>0.012</v>
      </c>
      <c r="P22" s="105">
        <f>N22*O22</f>
        <v>0</v>
      </c>
      <c r="Q22" s="13"/>
    </row>
    <row r="23" spans="1:17" ht="28.5" customHeight="1">
      <c r="A23" s="322"/>
      <c r="B23" s="260">
        <v>2</v>
      </c>
      <c r="C23" s="261" t="s">
        <v>164</v>
      </c>
      <c r="D23" s="258"/>
      <c r="E23" s="259"/>
      <c r="F23" s="265"/>
      <c r="H23" s="102">
        <v>1</v>
      </c>
      <c r="I23" s="103">
        <f>IF(H23=1,$I$6,"")</f>
        <v>0</v>
      </c>
      <c r="J23" s="103">
        <f>IF(H23=2,$J$6,"")</f>
      </c>
      <c r="K23" s="103">
        <f>IF(H23=3,$K$6,"")</f>
      </c>
      <c r="L23" s="103">
        <f>IF(H23=4,$L$6,"")</f>
      </c>
      <c r="M23" s="103">
        <f>IF(H23=5,$M$6,"")</f>
      </c>
      <c r="N23" s="104">
        <f>SUM(I23:M23)</f>
        <v>0</v>
      </c>
      <c r="O23" s="180">
        <f>$O$21/5</f>
        <v>0.012</v>
      </c>
      <c r="P23" s="105">
        <f>N23*O23</f>
        <v>0</v>
      </c>
      <c r="Q23" s="13"/>
    </row>
    <row r="24" spans="1:17" ht="35.25" customHeight="1">
      <c r="A24" s="322"/>
      <c r="B24" s="260">
        <v>3</v>
      </c>
      <c r="C24" s="261" t="s">
        <v>165</v>
      </c>
      <c r="D24" s="258"/>
      <c r="E24" s="259"/>
      <c r="F24" s="265"/>
      <c r="H24" s="102">
        <v>1</v>
      </c>
      <c r="I24" s="103">
        <f>IF(H24=1,$I$6,"")</f>
        <v>0</v>
      </c>
      <c r="J24" s="103">
        <f>IF(H24=2,$J$6,"")</f>
      </c>
      <c r="K24" s="103">
        <f>IF(H24=3,$K$6,"")</f>
      </c>
      <c r="L24" s="103">
        <f>IF(H24=4,$L$6,"")</f>
      </c>
      <c r="M24" s="103">
        <f>IF(H24=5,$M$6,"")</f>
      </c>
      <c r="N24" s="104">
        <f>SUM(I24:M24)</f>
        <v>0</v>
      </c>
      <c r="O24" s="180">
        <f>$O$21/5</f>
        <v>0.012</v>
      </c>
      <c r="P24" s="105">
        <f>N24*O24</f>
        <v>0</v>
      </c>
      <c r="Q24" s="13"/>
    </row>
    <row r="25" spans="1:17" ht="56.25" customHeight="1">
      <c r="A25" s="322"/>
      <c r="B25" s="260">
        <v>4</v>
      </c>
      <c r="C25" s="257" t="s">
        <v>205</v>
      </c>
      <c r="D25" s="258"/>
      <c r="E25" s="259"/>
      <c r="F25" s="265"/>
      <c r="H25" s="102">
        <v>1</v>
      </c>
      <c r="I25" s="103">
        <f>IF(H25=1,$I$6,"")</f>
        <v>0</v>
      </c>
      <c r="J25" s="103">
        <f>IF(H25=2,$J$6,"")</f>
      </c>
      <c r="K25" s="103">
        <f>IF(H25=3,$K$6,"")</f>
      </c>
      <c r="L25" s="103">
        <f>IF(H25=4,$L$6,"")</f>
      </c>
      <c r="M25" s="103">
        <f>IF(H25=5,$M$6,"")</f>
      </c>
      <c r="N25" s="104">
        <f>SUM(I25:M25)</f>
        <v>0</v>
      </c>
      <c r="O25" s="180">
        <f>$O$21/5</f>
        <v>0.012</v>
      </c>
      <c r="P25" s="105">
        <f>N25*O25</f>
        <v>0</v>
      </c>
      <c r="Q25" s="13"/>
    </row>
    <row r="26" spans="1:17" ht="35.25" customHeight="1" thickBot="1">
      <c r="A26" s="323"/>
      <c r="B26" s="266">
        <v>5</v>
      </c>
      <c r="C26" s="267" t="s">
        <v>166</v>
      </c>
      <c r="D26" s="268"/>
      <c r="E26" s="268"/>
      <c r="F26" s="269"/>
      <c r="H26" s="102">
        <v>1</v>
      </c>
      <c r="I26" s="103">
        <f>IF(H26=1,$I$6,"")</f>
        <v>0</v>
      </c>
      <c r="J26" s="103">
        <f>IF(H26=2,$J$6,"")</f>
      </c>
      <c r="K26" s="103">
        <f>IF(H26=3,$K$6,"")</f>
      </c>
      <c r="L26" s="103">
        <f>IF(H26=4,$L$6,"")</f>
      </c>
      <c r="M26" s="103">
        <f>IF(H26=5,$M$6,"")</f>
      </c>
      <c r="N26" s="104">
        <f>SUM(I26:M26)</f>
        <v>0</v>
      </c>
      <c r="O26" s="180">
        <f>$O$21/5</f>
        <v>0.012</v>
      </c>
      <c r="P26" s="105">
        <f>N26*O26</f>
        <v>0</v>
      </c>
      <c r="Q26" s="13"/>
    </row>
    <row r="27" ht="29.25" customHeight="1"/>
    <row r="28" ht="13.5" thickBot="1"/>
    <row r="29" spans="1:17" ht="34.5" customHeight="1" thickBot="1">
      <c r="A29" s="249" t="s">
        <v>82</v>
      </c>
      <c r="B29" s="250" t="s">
        <v>96</v>
      </c>
      <c r="C29" s="250" t="s">
        <v>75</v>
      </c>
      <c r="D29" s="251" t="s">
        <v>174</v>
      </c>
      <c r="E29" s="252" t="s">
        <v>175</v>
      </c>
      <c r="F29" s="253" t="s">
        <v>176</v>
      </c>
      <c r="H29" s="3"/>
      <c r="I29" s="159"/>
      <c r="J29" s="159"/>
      <c r="K29" s="159"/>
      <c r="L29" s="159"/>
      <c r="M29" s="159"/>
      <c r="N29" s="184" t="s">
        <v>104</v>
      </c>
      <c r="O29" s="283">
        <f>Z5</f>
        <v>0.09</v>
      </c>
      <c r="P29" s="4">
        <f>SUM(P30:P34)</f>
        <v>0</v>
      </c>
      <c r="Q29" s="151">
        <f>P29/O29</f>
        <v>0</v>
      </c>
    </row>
    <row r="30" spans="1:17" ht="46.5" customHeight="1">
      <c r="A30" s="360" t="s">
        <v>179</v>
      </c>
      <c r="B30" s="260">
        <v>1</v>
      </c>
      <c r="C30" s="261" t="s">
        <v>158</v>
      </c>
      <c r="D30" s="258"/>
      <c r="E30" s="259"/>
      <c r="F30" s="265"/>
      <c r="H30" s="102">
        <v>1</v>
      </c>
      <c r="I30" s="103">
        <f>IF(H30=1,$I$6,"")</f>
        <v>0</v>
      </c>
      <c r="J30" s="103">
        <f>IF(H30=2,$J$6,"")</f>
      </c>
      <c r="K30" s="103">
        <f>IF(H30=3,$K$6,"")</f>
      </c>
      <c r="L30" s="103">
        <f>IF(H30=4,$L$6,"")</f>
      </c>
      <c r="M30" s="103">
        <f>IF(H30=5,$M$6,"")</f>
      </c>
      <c r="N30" s="284">
        <f>SUM(I30:M30)</f>
        <v>0</v>
      </c>
      <c r="O30" s="182">
        <f>$O$29/5</f>
        <v>0.018</v>
      </c>
      <c r="P30" s="183">
        <f>N30*O30</f>
        <v>0</v>
      </c>
      <c r="Q30" s="13"/>
    </row>
    <row r="31" spans="1:17" ht="48.75" customHeight="1">
      <c r="A31" s="361"/>
      <c r="B31" s="260">
        <v>2</v>
      </c>
      <c r="C31" s="261" t="s">
        <v>159</v>
      </c>
      <c r="D31" s="258"/>
      <c r="E31" s="259"/>
      <c r="F31" s="265"/>
      <c r="H31" s="102">
        <v>1</v>
      </c>
      <c r="I31" s="103">
        <f>IF(H31=1,$I$6,"")</f>
        <v>0</v>
      </c>
      <c r="J31" s="103">
        <f>IF(H31=2,$J$6,"")</f>
      </c>
      <c r="K31" s="103">
        <f>IF(H31=3,$K$6,"")</f>
      </c>
      <c r="L31" s="103">
        <f>IF(H31=4,$L$6,"")</f>
      </c>
      <c r="M31" s="103">
        <f>IF(H31=5,$M$6,"")</f>
      </c>
      <c r="N31" s="104">
        <f>SUM(I31:M31)</f>
        <v>0</v>
      </c>
      <c r="O31" s="182">
        <f>$O$29/5</f>
        <v>0.018</v>
      </c>
      <c r="P31" s="183">
        <f>N31*O31</f>
        <v>0</v>
      </c>
      <c r="Q31" s="13"/>
    </row>
    <row r="32" spans="1:17" ht="51" customHeight="1">
      <c r="A32" s="361"/>
      <c r="B32" s="260">
        <v>3</v>
      </c>
      <c r="C32" s="261" t="s">
        <v>160</v>
      </c>
      <c r="D32" s="258"/>
      <c r="E32" s="259"/>
      <c r="F32" s="265"/>
      <c r="H32" s="102">
        <v>1</v>
      </c>
      <c r="I32" s="103">
        <f>IF(H32=1,$I$6,"")</f>
        <v>0</v>
      </c>
      <c r="J32" s="103">
        <f>IF(H32=2,$J$6,"")</f>
      </c>
      <c r="K32" s="103">
        <f>IF(H32=3,$K$6,"")</f>
      </c>
      <c r="L32" s="103">
        <f>IF(H32=4,$L$6,"")</f>
      </c>
      <c r="M32" s="103">
        <f>IF(H32=5,$M$6,"")</f>
      </c>
      <c r="N32" s="104">
        <f>SUM(I32:M32)</f>
        <v>0</v>
      </c>
      <c r="O32" s="182">
        <f>$O$29/5</f>
        <v>0.018</v>
      </c>
      <c r="P32" s="183">
        <f>N32*O32</f>
        <v>0</v>
      </c>
      <c r="Q32" s="13"/>
    </row>
    <row r="33" spans="1:17" ht="38.25" customHeight="1">
      <c r="A33" s="361"/>
      <c r="B33" s="260">
        <v>4</v>
      </c>
      <c r="C33" s="261" t="s">
        <v>161</v>
      </c>
      <c r="D33" s="258"/>
      <c r="E33" s="259"/>
      <c r="F33" s="265"/>
      <c r="H33" s="102">
        <v>1</v>
      </c>
      <c r="I33" s="103">
        <f>IF(H33=1,$I$6,"")</f>
        <v>0</v>
      </c>
      <c r="J33" s="103">
        <f>IF(H33=2,$J$6,"")</f>
      </c>
      <c r="K33" s="103">
        <f>IF(H33=3,$K$6,"")</f>
      </c>
      <c r="L33" s="103">
        <f>IF(H33=4,$L$6,"")</f>
      </c>
      <c r="M33" s="103">
        <f>IF(H33=5,$M$6,"")</f>
      </c>
      <c r="N33" s="104">
        <f>SUM(I33:M33)</f>
        <v>0</v>
      </c>
      <c r="O33" s="182">
        <f>$O$29/5</f>
        <v>0.018</v>
      </c>
      <c r="P33" s="183">
        <f>N33*O33</f>
        <v>0</v>
      </c>
      <c r="Q33" s="13"/>
    </row>
    <row r="34" spans="1:17" ht="44.25" customHeight="1" thickBot="1">
      <c r="A34" s="362"/>
      <c r="B34" s="266">
        <v>5</v>
      </c>
      <c r="C34" s="267" t="s">
        <v>162</v>
      </c>
      <c r="D34" s="270"/>
      <c r="E34" s="271"/>
      <c r="F34" s="272"/>
      <c r="H34" s="102">
        <v>1</v>
      </c>
      <c r="I34" s="103">
        <f>IF(H34=1,$I$6,"")</f>
        <v>0</v>
      </c>
      <c r="J34" s="103">
        <f>IF(H34=2,$J$6,"")</f>
      </c>
      <c r="K34" s="103">
        <f>IF(H34=3,$K$6,"")</f>
      </c>
      <c r="L34" s="103">
        <f>IF(H34=4,$L$6,"")</f>
      </c>
      <c r="M34" s="103">
        <f>IF(H34=5,$M$6,"")</f>
      </c>
      <c r="N34" s="104">
        <f>SUM(I34:M34)</f>
        <v>0</v>
      </c>
      <c r="O34" s="182">
        <f>$O$29/5</f>
        <v>0.018</v>
      </c>
      <c r="P34" s="183">
        <f>N34*O34</f>
        <v>0</v>
      </c>
      <c r="Q34" s="13"/>
    </row>
    <row r="35" ht="13.5" thickBot="1">
      <c r="H35">
        <v>5</v>
      </c>
    </row>
    <row r="36" spans="1:17" ht="34.5" customHeight="1" thickBot="1">
      <c r="A36" s="249" t="s">
        <v>81</v>
      </c>
      <c r="B36" s="250" t="s">
        <v>96</v>
      </c>
      <c r="C36" s="250" t="s">
        <v>75</v>
      </c>
      <c r="D36" s="251" t="s">
        <v>174</v>
      </c>
      <c r="E36" s="252" t="s">
        <v>175</v>
      </c>
      <c r="F36" s="253" t="s">
        <v>176</v>
      </c>
      <c r="H36" s="3"/>
      <c r="I36" s="159"/>
      <c r="J36" s="159"/>
      <c r="K36" s="159"/>
      <c r="L36" s="159"/>
      <c r="M36" s="159"/>
      <c r="N36" s="160" t="s">
        <v>101</v>
      </c>
      <c r="O36" s="180">
        <f>Y5</f>
        <v>0.2</v>
      </c>
      <c r="P36" s="4">
        <f>SUM(P37:P42)</f>
        <v>0</v>
      </c>
      <c r="Q36" s="151">
        <f>P36/O36</f>
        <v>0</v>
      </c>
    </row>
    <row r="37" spans="1:17" ht="30" customHeight="1">
      <c r="A37" s="322" t="s">
        <v>180</v>
      </c>
      <c r="B37" s="260">
        <v>1</v>
      </c>
      <c r="C37" s="261" t="s">
        <v>152</v>
      </c>
      <c r="D37" s="258"/>
      <c r="E37" s="259"/>
      <c r="F37" s="265"/>
      <c r="H37" s="102">
        <v>1</v>
      </c>
      <c r="I37" s="103">
        <f aca="true" t="shared" si="9" ref="I37:I42">IF(H37=1,$I$6,"")</f>
        <v>0</v>
      </c>
      <c r="J37" s="103">
        <f aca="true" t="shared" si="10" ref="J37:J42">IF(H37=2,$J$6,"")</f>
      </c>
      <c r="K37" s="103">
        <f aca="true" t="shared" si="11" ref="K37:K42">IF(H37=3,$K$6,"")</f>
      </c>
      <c r="L37" s="103">
        <f aca="true" t="shared" si="12" ref="L37:L42">IF(H37=4,$L$6,"")</f>
      </c>
      <c r="M37" s="103">
        <f aca="true" t="shared" si="13" ref="M37:M42">IF(H37=5,$M$6,"")</f>
      </c>
      <c r="N37" s="104">
        <f aca="true" t="shared" si="14" ref="N37:N42">SUM(I37:M37)</f>
        <v>0</v>
      </c>
      <c r="O37" s="182">
        <f aca="true" t="shared" si="15" ref="O37:O42">$O$36/6</f>
        <v>0.03333333333333333</v>
      </c>
      <c r="P37" s="183">
        <f aca="true" t="shared" si="16" ref="P37:P42">N37*O37</f>
        <v>0</v>
      </c>
      <c r="Q37" s="13"/>
    </row>
    <row r="38" spans="1:17" ht="27.75" customHeight="1">
      <c r="A38" s="322"/>
      <c r="B38" s="260">
        <v>2</v>
      </c>
      <c r="C38" s="261" t="s">
        <v>153</v>
      </c>
      <c r="D38" s="258"/>
      <c r="E38" s="259"/>
      <c r="F38" s="265"/>
      <c r="H38" s="102">
        <v>1</v>
      </c>
      <c r="I38" s="103">
        <f t="shared" si="9"/>
        <v>0</v>
      </c>
      <c r="J38" s="103">
        <f t="shared" si="10"/>
      </c>
      <c r="K38" s="103">
        <f t="shared" si="11"/>
      </c>
      <c r="L38" s="103">
        <f t="shared" si="12"/>
      </c>
      <c r="M38" s="103">
        <f t="shared" si="13"/>
      </c>
      <c r="N38" s="104">
        <f t="shared" si="14"/>
        <v>0</v>
      </c>
      <c r="O38" s="182">
        <f t="shared" si="15"/>
        <v>0.03333333333333333</v>
      </c>
      <c r="P38" s="183">
        <f t="shared" si="16"/>
        <v>0</v>
      </c>
      <c r="Q38" s="13"/>
    </row>
    <row r="39" spans="1:17" ht="29.25" customHeight="1">
      <c r="A39" s="322"/>
      <c r="B39" s="260">
        <v>3</v>
      </c>
      <c r="C39" s="261" t="s">
        <v>154</v>
      </c>
      <c r="D39" s="258"/>
      <c r="E39" s="259"/>
      <c r="F39" s="265"/>
      <c r="H39" s="102">
        <v>1</v>
      </c>
      <c r="I39" s="103">
        <f t="shared" si="9"/>
        <v>0</v>
      </c>
      <c r="J39" s="103">
        <f t="shared" si="10"/>
      </c>
      <c r="K39" s="103">
        <f t="shared" si="11"/>
      </c>
      <c r="L39" s="103">
        <f t="shared" si="12"/>
      </c>
      <c r="M39" s="103">
        <f t="shared" si="13"/>
      </c>
      <c r="N39" s="104">
        <f t="shared" si="14"/>
        <v>0</v>
      </c>
      <c r="O39" s="182">
        <f t="shared" si="15"/>
        <v>0.03333333333333333</v>
      </c>
      <c r="P39" s="183">
        <f t="shared" si="16"/>
        <v>0</v>
      </c>
      <c r="Q39" s="13"/>
    </row>
    <row r="40" spans="1:17" ht="30" customHeight="1">
      <c r="A40" s="322"/>
      <c r="B40" s="260">
        <v>4</v>
      </c>
      <c r="C40" s="261" t="s">
        <v>155</v>
      </c>
      <c r="D40" s="258"/>
      <c r="E40" s="259"/>
      <c r="F40" s="265"/>
      <c r="H40" s="102">
        <v>1</v>
      </c>
      <c r="I40" s="103">
        <f t="shared" si="9"/>
        <v>0</v>
      </c>
      <c r="J40" s="103">
        <f t="shared" si="10"/>
      </c>
      <c r="K40" s="103">
        <f t="shared" si="11"/>
      </c>
      <c r="L40" s="103">
        <f t="shared" si="12"/>
      </c>
      <c r="M40" s="103">
        <f t="shared" si="13"/>
      </c>
      <c r="N40" s="104">
        <f t="shared" si="14"/>
        <v>0</v>
      </c>
      <c r="O40" s="182">
        <f t="shared" si="15"/>
        <v>0.03333333333333333</v>
      </c>
      <c r="P40" s="183">
        <f t="shared" si="16"/>
        <v>0</v>
      </c>
      <c r="Q40" s="13"/>
    </row>
    <row r="41" spans="1:17" ht="42.75" customHeight="1">
      <c r="A41" s="322"/>
      <c r="B41" s="260">
        <v>5</v>
      </c>
      <c r="C41" s="261" t="s">
        <v>156</v>
      </c>
      <c r="D41" s="258"/>
      <c r="E41" s="259"/>
      <c r="F41" s="265"/>
      <c r="H41" s="102">
        <v>1</v>
      </c>
      <c r="I41" s="103">
        <f t="shared" si="9"/>
        <v>0</v>
      </c>
      <c r="J41" s="103">
        <f t="shared" si="10"/>
      </c>
      <c r="K41" s="103">
        <f t="shared" si="11"/>
      </c>
      <c r="L41" s="103">
        <f t="shared" si="12"/>
      </c>
      <c r="M41" s="103">
        <f t="shared" si="13"/>
      </c>
      <c r="N41" s="104">
        <f t="shared" si="14"/>
        <v>0</v>
      </c>
      <c r="O41" s="182">
        <f t="shared" si="15"/>
        <v>0.03333333333333333</v>
      </c>
      <c r="P41" s="183">
        <f t="shared" si="16"/>
        <v>0</v>
      </c>
      <c r="Q41" s="13"/>
    </row>
    <row r="42" spans="1:16" ht="32.25" customHeight="1" thickBot="1">
      <c r="A42" s="323"/>
      <c r="B42" s="266">
        <v>6</v>
      </c>
      <c r="C42" s="267" t="s">
        <v>157</v>
      </c>
      <c r="D42" s="268"/>
      <c r="E42" s="268"/>
      <c r="F42" s="269"/>
      <c r="H42" s="102">
        <v>1</v>
      </c>
      <c r="I42" s="103">
        <f t="shared" si="9"/>
        <v>0</v>
      </c>
      <c r="J42" s="103">
        <f t="shared" si="10"/>
      </c>
      <c r="K42" s="103">
        <f t="shared" si="11"/>
      </c>
      <c r="L42" s="103">
        <f t="shared" si="12"/>
      </c>
      <c r="M42" s="103">
        <f t="shared" si="13"/>
      </c>
      <c r="N42" s="104">
        <f t="shared" si="14"/>
        <v>0</v>
      </c>
      <c r="O42" s="182">
        <f t="shared" si="15"/>
        <v>0.03333333333333333</v>
      </c>
      <c r="P42" s="183">
        <f t="shared" si="16"/>
        <v>0</v>
      </c>
    </row>
    <row r="43" ht="13.5" thickBot="1"/>
    <row r="44" spans="1:17" ht="34.5" customHeight="1" thickBot="1">
      <c r="A44" s="249" t="s">
        <v>80</v>
      </c>
      <c r="B44" s="250" t="s">
        <v>96</v>
      </c>
      <c r="C44" s="250" t="s">
        <v>75</v>
      </c>
      <c r="D44" s="251" t="s">
        <v>174</v>
      </c>
      <c r="E44" s="252" t="s">
        <v>175</v>
      </c>
      <c r="F44" s="253" t="s">
        <v>176</v>
      </c>
      <c r="H44" s="3"/>
      <c r="I44" s="159"/>
      <c r="J44" s="159"/>
      <c r="K44" s="159"/>
      <c r="L44" s="159"/>
      <c r="M44" s="159"/>
      <c r="N44" s="160" t="s">
        <v>100</v>
      </c>
      <c r="O44" s="180">
        <f>X5</f>
        <v>0.14</v>
      </c>
      <c r="P44" s="4">
        <f>SUM(P45:P49)</f>
        <v>0</v>
      </c>
      <c r="Q44" s="151">
        <f>P44/O44</f>
        <v>0</v>
      </c>
    </row>
    <row r="45" spans="1:17" ht="25.5">
      <c r="A45" s="322" t="s">
        <v>181</v>
      </c>
      <c r="B45" s="260">
        <v>1</v>
      </c>
      <c r="C45" s="273" t="s">
        <v>147</v>
      </c>
      <c r="D45" s="258"/>
      <c r="E45" s="259"/>
      <c r="F45" s="265"/>
      <c r="H45" s="102">
        <v>1</v>
      </c>
      <c r="I45" s="103">
        <f>IF(H45=1,$I$6,"")</f>
        <v>0</v>
      </c>
      <c r="J45" s="103">
        <f>IF(H45=2,$J$6,"")</f>
      </c>
      <c r="K45" s="103">
        <f>IF(H45=3,$K$6,"")</f>
      </c>
      <c r="L45" s="103">
        <f>IF(H45=4,$L$6,"")</f>
      </c>
      <c r="M45" s="103">
        <f>IF(H45=5,$M$6,"")</f>
      </c>
      <c r="N45" s="104">
        <f>SUM(I45:M45)</f>
        <v>0</v>
      </c>
      <c r="O45" s="182">
        <f>$O$44/5</f>
        <v>0.028000000000000004</v>
      </c>
      <c r="P45" s="183">
        <f>N45*O45</f>
        <v>0</v>
      </c>
      <c r="Q45" s="13"/>
    </row>
    <row r="46" spans="1:17" ht="51">
      <c r="A46" s="322"/>
      <c r="B46" s="260">
        <v>2</v>
      </c>
      <c r="C46" s="273" t="s">
        <v>148</v>
      </c>
      <c r="D46" s="258"/>
      <c r="E46" s="259"/>
      <c r="F46" s="265"/>
      <c r="H46" s="102">
        <v>1</v>
      </c>
      <c r="I46" s="103">
        <f>IF(H46=1,$I$6,"")</f>
        <v>0</v>
      </c>
      <c r="J46" s="103">
        <f>IF(H46=2,$J$6,"")</f>
      </c>
      <c r="K46" s="103">
        <f>IF(H46=3,$K$6,"")</f>
      </c>
      <c r="L46" s="103">
        <f>IF(H46=4,$L$6,"")</f>
      </c>
      <c r="M46" s="103">
        <f>IF(H46=5,$M$6,"")</f>
      </c>
      <c r="N46" s="104">
        <f>SUM(I46:M46)</f>
        <v>0</v>
      </c>
      <c r="O46" s="182">
        <f>$O$44/5</f>
        <v>0.028000000000000004</v>
      </c>
      <c r="P46" s="183">
        <f>N46*O46</f>
        <v>0</v>
      </c>
      <c r="Q46" s="13"/>
    </row>
    <row r="47" spans="1:17" ht="25.5">
      <c r="A47" s="322"/>
      <c r="B47" s="260">
        <v>3</v>
      </c>
      <c r="C47" s="273" t="s">
        <v>149</v>
      </c>
      <c r="D47" s="258"/>
      <c r="E47" s="259"/>
      <c r="F47" s="265"/>
      <c r="H47" s="102">
        <v>1</v>
      </c>
      <c r="I47" s="103">
        <f>IF(H47=1,$I$6,"")</f>
        <v>0</v>
      </c>
      <c r="J47" s="103">
        <f>IF(H47=2,$J$6,"")</f>
      </c>
      <c r="K47" s="103">
        <f>IF(H47=3,$K$6,"")</f>
      </c>
      <c r="L47" s="103">
        <f>IF(H47=4,$L$6,"")</f>
      </c>
      <c r="M47" s="103">
        <f>IF(H47=5,$M$6,"")</f>
      </c>
      <c r="N47" s="104">
        <f>SUM(I47:M47)</f>
        <v>0</v>
      </c>
      <c r="O47" s="182">
        <f>$O$44/5</f>
        <v>0.028000000000000004</v>
      </c>
      <c r="P47" s="183">
        <f>N47*O47</f>
        <v>0</v>
      </c>
      <c r="Q47" s="13"/>
    </row>
    <row r="48" spans="1:17" ht="38.25">
      <c r="A48" s="322"/>
      <c r="B48" s="260">
        <v>4</v>
      </c>
      <c r="C48" s="273" t="s">
        <v>150</v>
      </c>
      <c r="D48" s="258"/>
      <c r="E48" s="259"/>
      <c r="F48" s="265"/>
      <c r="H48" s="102">
        <v>1</v>
      </c>
      <c r="I48" s="103">
        <f>IF(H48=1,$I$6,"")</f>
        <v>0</v>
      </c>
      <c r="J48" s="103">
        <f>IF(H48=2,$J$6,"")</f>
      </c>
      <c r="K48" s="103">
        <f>IF(H48=3,$K$6,"")</f>
      </c>
      <c r="L48" s="103">
        <f>IF(H48=4,$L$6,"")</f>
      </c>
      <c r="M48" s="103">
        <f>IF(H48=5,$M$6,"")</f>
      </c>
      <c r="N48" s="104">
        <f>SUM(I48:M48)</f>
        <v>0</v>
      </c>
      <c r="O48" s="182">
        <f>$O$44/5</f>
        <v>0.028000000000000004</v>
      </c>
      <c r="P48" s="183">
        <f>N48*O48</f>
        <v>0</v>
      </c>
      <c r="Q48" s="13"/>
    </row>
    <row r="49" spans="1:17" ht="30" customHeight="1" thickBot="1">
      <c r="A49" s="323"/>
      <c r="B49" s="266">
        <v>5</v>
      </c>
      <c r="C49" s="274" t="s">
        <v>151</v>
      </c>
      <c r="D49" s="270"/>
      <c r="E49" s="271"/>
      <c r="F49" s="272"/>
      <c r="H49" s="102">
        <v>1</v>
      </c>
      <c r="I49" s="103">
        <f>IF(H49=1,$I$6,"")</f>
        <v>0</v>
      </c>
      <c r="J49" s="103">
        <f>IF(H49=2,$J$6,"")</f>
      </c>
      <c r="K49" s="103">
        <f>IF(H49=3,$K$6,"")</f>
      </c>
      <c r="L49" s="103">
        <f>IF(H49=4,$L$6,"")</f>
      </c>
      <c r="M49" s="103">
        <f>IF(H49=5,$M$6,"")</f>
      </c>
      <c r="N49" s="104">
        <f>SUM(I49:M49)</f>
        <v>0</v>
      </c>
      <c r="O49" s="182">
        <f>$O$44/5</f>
        <v>0.028000000000000004</v>
      </c>
      <c r="P49" s="183">
        <f>N49*O49</f>
        <v>0</v>
      </c>
      <c r="Q49" s="13"/>
    </row>
    <row r="50" ht="13.5" thickBot="1"/>
    <row r="51" spans="1:17" ht="34.5" customHeight="1" thickBot="1">
      <c r="A51" s="254" t="s">
        <v>79</v>
      </c>
      <c r="B51" s="250" t="s">
        <v>96</v>
      </c>
      <c r="C51" s="250" t="s">
        <v>75</v>
      </c>
      <c r="D51" s="251" t="s">
        <v>174</v>
      </c>
      <c r="E51" s="252" t="s">
        <v>175</v>
      </c>
      <c r="F51" s="253" t="s">
        <v>176</v>
      </c>
      <c r="H51" s="3"/>
      <c r="I51" s="159"/>
      <c r="J51" s="159"/>
      <c r="K51" s="159"/>
      <c r="L51" s="159"/>
      <c r="M51" s="159"/>
      <c r="N51" s="160" t="s">
        <v>186</v>
      </c>
      <c r="O51" s="180">
        <f>W5</f>
        <v>0.09</v>
      </c>
      <c r="P51" s="4">
        <f>SUM(P52:P56)</f>
        <v>0</v>
      </c>
      <c r="Q51" s="151">
        <f>P51/O51</f>
        <v>0</v>
      </c>
    </row>
    <row r="52" spans="1:17" ht="38.25">
      <c r="A52" s="322" t="s">
        <v>182</v>
      </c>
      <c r="B52" s="260">
        <v>1</v>
      </c>
      <c r="C52" s="273" t="s">
        <v>142</v>
      </c>
      <c r="D52" s="258"/>
      <c r="E52" s="259"/>
      <c r="F52" s="265"/>
      <c r="H52" s="102">
        <v>1</v>
      </c>
      <c r="I52" s="103">
        <f>IF(H52=1,$I$6,"")</f>
        <v>0</v>
      </c>
      <c r="J52" s="103">
        <f>IF(H52=2,$J$6,"")</f>
      </c>
      <c r="K52" s="103">
        <f>IF(H52=3,$K$6,"")</f>
      </c>
      <c r="L52" s="103">
        <f>IF(H52=4,$L$6,"")</f>
      </c>
      <c r="M52" s="103">
        <f>IF(H52=5,$M$6,"")</f>
      </c>
      <c r="N52" s="104">
        <f>SUM(I52:M52)</f>
        <v>0</v>
      </c>
      <c r="O52" s="182">
        <f>$O$51/5</f>
        <v>0.018</v>
      </c>
      <c r="P52" s="183">
        <f>N52*O52</f>
        <v>0</v>
      </c>
      <c r="Q52" s="13"/>
    </row>
    <row r="53" spans="1:17" ht="39" customHeight="1">
      <c r="A53" s="322"/>
      <c r="B53" s="260">
        <v>2</v>
      </c>
      <c r="C53" s="273" t="s">
        <v>143</v>
      </c>
      <c r="D53" s="258"/>
      <c r="E53" s="259"/>
      <c r="F53" s="265"/>
      <c r="H53" s="102">
        <v>1</v>
      </c>
      <c r="I53" s="103">
        <f>IF(H53=1,$I$6,"")</f>
        <v>0</v>
      </c>
      <c r="J53" s="103">
        <f>IF(H53=2,$J$6,"")</f>
      </c>
      <c r="K53" s="103">
        <f>IF(H53=3,$K$6,"")</f>
      </c>
      <c r="L53" s="103">
        <f>IF(H53=4,$L$6,"")</f>
      </c>
      <c r="M53" s="103">
        <f>IF(H53=5,$M$6,"")</f>
      </c>
      <c r="N53" s="104">
        <f>SUM(I53:M53)</f>
        <v>0</v>
      </c>
      <c r="O53" s="182">
        <f>$O$51/5</f>
        <v>0.018</v>
      </c>
      <c r="P53" s="183">
        <f>N53*O53</f>
        <v>0</v>
      </c>
      <c r="Q53" s="13"/>
    </row>
    <row r="54" spans="1:17" ht="51">
      <c r="A54" s="322"/>
      <c r="B54" s="260">
        <v>3</v>
      </c>
      <c r="C54" s="273" t="s">
        <v>144</v>
      </c>
      <c r="D54" s="258"/>
      <c r="E54" s="259"/>
      <c r="F54" s="265"/>
      <c r="H54" s="102">
        <v>1</v>
      </c>
      <c r="I54" s="103">
        <f>IF(H54=1,$I$6,"")</f>
        <v>0</v>
      </c>
      <c r="J54" s="103">
        <f>IF(H54=2,$J$6,"")</f>
      </c>
      <c r="K54" s="103">
        <f>IF(H54=3,$K$6,"")</f>
      </c>
      <c r="L54" s="103">
        <f>IF(H54=4,$L$6,"")</f>
      </c>
      <c r="M54" s="103">
        <f>IF(H54=5,$M$6,"")</f>
      </c>
      <c r="N54" s="104">
        <f>SUM(I54:M54)</f>
        <v>0</v>
      </c>
      <c r="O54" s="182">
        <f>$O$51/5</f>
        <v>0.018</v>
      </c>
      <c r="P54" s="183">
        <f>N54*O54</f>
        <v>0</v>
      </c>
      <c r="Q54" s="13"/>
    </row>
    <row r="55" spans="1:17" ht="35.25" customHeight="1">
      <c r="A55" s="322"/>
      <c r="B55" s="260">
        <v>4</v>
      </c>
      <c r="C55" s="273" t="s">
        <v>145</v>
      </c>
      <c r="D55" s="258"/>
      <c r="E55" s="259"/>
      <c r="F55" s="265"/>
      <c r="H55" s="102">
        <v>1</v>
      </c>
      <c r="I55" s="103">
        <f>IF(H55=1,$I$6,"")</f>
        <v>0</v>
      </c>
      <c r="J55" s="103">
        <f>IF(H55=2,$J$6,"")</f>
      </c>
      <c r="K55" s="103">
        <f>IF(H55=3,$K$6,"")</f>
      </c>
      <c r="L55" s="103">
        <f>IF(H55=4,$L$6,"")</f>
      </c>
      <c r="M55" s="103">
        <f>IF(H55=5,$M$6,"")</f>
      </c>
      <c r="N55" s="104">
        <f>SUM(I55:M55)</f>
        <v>0</v>
      </c>
      <c r="O55" s="182">
        <f>$O$51/5</f>
        <v>0.018</v>
      </c>
      <c r="P55" s="183">
        <f>N55*O55</f>
        <v>0</v>
      </c>
      <c r="Q55" s="13"/>
    </row>
    <row r="56" spans="1:17" ht="30" customHeight="1" thickBot="1">
      <c r="A56" s="323"/>
      <c r="B56" s="266">
        <v>5</v>
      </c>
      <c r="C56" s="274" t="s">
        <v>146</v>
      </c>
      <c r="D56" s="270"/>
      <c r="E56" s="271"/>
      <c r="F56" s="272"/>
      <c r="H56" s="102">
        <v>1</v>
      </c>
      <c r="I56" s="103">
        <f>IF(H56=1,$I$6,"")</f>
        <v>0</v>
      </c>
      <c r="J56" s="103">
        <f>IF(H56=2,$J$6,"")</f>
      </c>
      <c r="K56" s="103">
        <f>IF(H56=3,$K$6,"")</f>
      </c>
      <c r="L56" s="103">
        <f>IF(H56=4,$L$6,"")</f>
      </c>
      <c r="M56" s="103">
        <f>IF(H56=5,$M$6,"")</f>
      </c>
      <c r="N56" s="104">
        <f>SUM(I56:M56)</f>
        <v>0</v>
      </c>
      <c r="O56" s="182">
        <f>$O$51/5</f>
        <v>0.018</v>
      </c>
      <c r="P56" s="183">
        <f>N56*O56</f>
        <v>0</v>
      </c>
      <c r="Q56" s="13"/>
    </row>
    <row r="57" ht="13.5" thickBot="1">
      <c r="H57">
        <v>5</v>
      </c>
    </row>
    <row r="58" spans="1:17" ht="34.5" customHeight="1" thickBot="1">
      <c r="A58" s="254" t="s">
        <v>85</v>
      </c>
      <c r="B58" s="250" t="s">
        <v>96</v>
      </c>
      <c r="C58" s="250" t="s">
        <v>75</v>
      </c>
      <c r="D58" s="251" t="s">
        <v>174</v>
      </c>
      <c r="E58" s="252" t="s">
        <v>175</v>
      </c>
      <c r="F58" s="253" t="s">
        <v>176</v>
      </c>
      <c r="H58" s="3"/>
      <c r="I58" s="159"/>
      <c r="J58" s="159"/>
      <c r="K58" s="159"/>
      <c r="L58" s="159"/>
      <c r="M58" s="159"/>
      <c r="N58" s="160" t="s">
        <v>186</v>
      </c>
      <c r="O58" s="180">
        <f>V5</f>
        <v>0.09</v>
      </c>
      <c r="P58" s="4">
        <f>SUM(P59:P65)</f>
        <v>0</v>
      </c>
      <c r="Q58" s="151">
        <f>P58/O58</f>
        <v>0</v>
      </c>
    </row>
    <row r="59" spans="1:17" ht="38.25" customHeight="1">
      <c r="A59" s="357" t="s">
        <v>183</v>
      </c>
      <c r="B59" s="260">
        <v>1</v>
      </c>
      <c r="C59" s="273" t="s">
        <v>135</v>
      </c>
      <c r="D59" s="258"/>
      <c r="E59" s="259"/>
      <c r="F59" s="265"/>
      <c r="H59" s="102">
        <v>1</v>
      </c>
      <c r="I59" s="103">
        <f aca="true" t="shared" si="17" ref="I59:I65">IF(H59=1,$I$6,"")</f>
        <v>0</v>
      </c>
      <c r="J59" s="103">
        <f aca="true" t="shared" si="18" ref="J59:J65">IF(H59=2,$J$6,"")</f>
      </c>
      <c r="K59" s="103">
        <f aca="true" t="shared" si="19" ref="K59:K65">IF(H59=3,$K$6,"")</f>
      </c>
      <c r="L59" s="103">
        <f aca="true" t="shared" si="20" ref="L59:L65">IF(H59=4,$L$6,"")</f>
      </c>
      <c r="M59" s="103">
        <f aca="true" t="shared" si="21" ref="M59:M65">IF(H59=5,$M$6,"")</f>
      </c>
      <c r="N59" s="104">
        <f aca="true" t="shared" si="22" ref="N59:N65">SUM(I59:M59)</f>
        <v>0</v>
      </c>
      <c r="O59" s="182">
        <f>$O$58/7</f>
        <v>0.012857142857142857</v>
      </c>
      <c r="P59" s="183">
        <f aca="true" t="shared" si="23" ref="P59:P65">N59*O59</f>
        <v>0</v>
      </c>
      <c r="Q59" s="13"/>
    </row>
    <row r="60" spans="1:17" ht="25.5">
      <c r="A60" s="358"/>
      <c r="B60" s="260">
        <v>2</v>
      </c>
      <c r="C60" s="273" t="s">
        <v>136</v>
      </c>
      <c r="D60" s="258"/>
      <c r="E60" s="259"/>
      <c r="F60" s="265"/>
      <c r="H60" s="102">
        <v>1</v>
      </c>
      <c r="I60" s="103">
        <f t="shared" si="17"/>
        <v>0</v>
      </c>
      <c r="J60" s="103">
        <f t="shared" si="18"/>
      </c>
      <c r="K60" s="103">
        <f t="shared" si="19"/>
      </c>
      <c r="L60" s="103">
        <f t="shared" si="20"/>
      </c>
      <c r="M60" s="103">
        <f t="shared" si="21"/>
      </c>
      <c r="N60" s="104">
        <f t="shared" si="22"/>
        <v>0</v>
      </c>
      <c r="O60" s="182">
        <f aca="true" t="shared" si="24" ref="O60:O65">$O$58/7</f>
        <v>0.012857142857142857</v>
      </c>
      <c r="P60" s="183">
        <f t="shared" si="23"/>
        <v>0</v>
      </c>
      <c r="Q60" s="13"/>
    </row>
    <row r="61" spans="1:17" ht="76.5">
      <c r="A61" s="358"/>
      <c r="B61" s="260">
        <v>3</v>
      </c>
      <c r="C61" s="273" t="s">
        <v>137</v>
      </c>
      <c r="D61" s="258"/>
      <c r="E61" s="259"/>
      <c r="F61" s="265"/>
      <c r="H61" s="102">
        <v>1</v>
      </c>
      <c r="I61" s="103">
        <f t="shared" si="17"/>
        <v>0</v>
      </c>
      <c r="J61" s="103">
        <f t="shared" si="18"/>
      </c>
      <c r="K61" s="103">
        <f t="shared" si="19"/>
      </c>
      <c r="L61" s="103">
        <f t="shared" si="20"/>
      </c>
      <c r="M61" s="103">
        <f t="shared" si="21"/>
      </c>
      <c r="N61" s="104">
        <f t="shared" si="22"/>
        <v>0</v>
      </c>
      <c r="O61" s="182">
        <f t="shared" si="24"/>
        <v>0.012857142857142857</v>
      </c>
      <c r="P61" s="183">
        <f t="shared" si="23"/>
        <v>0</v>
      </c>
      <c r="Q61" s="13"/>
    </row>
    <row r="62" spans="1:17" ht="25.5">
      <c r="A62" s="358"/>
      <c r="B62" s="260">
        <v>4</v>
      </c>
      <c r="C62" s="273" t="s">
        <v>138</v>
      </c>
      <c r="D62" s="258"/>
      <c r="E62" s="259"/>
      <c r="F62" s="265"/>
      <c r="H62" s="102">
        <v>1</v>
      </c>
      <c r="I62" s="103">
        <f t="shared" si="17"/>
        <v>0</v>
      </c>
      <c r="J62" s="103">
        <f t="shared" si="18"/>
      </c>
      <c r="K62" s="103">
        <f t="shared" si="19"/>
      </c>
      <c r="L62" s="103">
        <f t="shared" si="20"/>
      </c>
      <c r="M62" s="103">
        <f t="shared" si="21"/>
      </c>
      <c r="N62" s="104">
        <f t="shared" si="22"/>
        <v>0</v>
      </c>
      <c r="O62" s="182">
        <f t="shared" si="24"/>
        <v>0.012857142857142857</v>
      </c>
      <c r="P62" s="183">
        <f t="shared" si="23"/>
        <v>0</v>
      </c>
      <c r="Q62" s="13"/>
    </row>
    <row r="63" spans="1:17" ht="63.75">
      <c r="A63" s="358"/>
      <c r="B63" s="260">
        <v>5</v>
      </c>
      <c r="C63" s="273" t="s">
        <v>139</v>
      </c>
      <c r="D63" s="258"/>
      <c r="E63" s="259"/>
      <c r="F63" s="265"/>
      <c r="H63" s="102">
        <v>1</v>
      </c>
      <c r="I63" s="103">
        <f t="shared" si="17"/>
        <v>0</v>
      </c>
      <c r="J63" s="103">
        <f t="shared" si="18"/>
      </c>
      <c r="K63" s="103">
        <f t="shared" si="19"/>
      </c>
      <c r="L63" s="103">
        <f t="shared" si="20"/>
      </c>
      <c r="M63" s="103">
        <f t="shared" si="21"/>
      </c>
      <c r="N63" s="104">
        <f t="shared" si="22"/>
        <v>0</v>
      </c>
      <c r="O63" s="182">
        <f t="shared" si="24"/>
        <v>0.012857142857142857</v>
      </c>
      <c r="P63" s="183">
        <f t="shared" si="23"/>
        <v>0</v>
      </c>
      <c r="Q63" s="13"/>
    </row>
    <row r="64" spans="1:16" ht="38.25">
      <c r="A64" s="358"/>
      <c r="B64" s="260">
        <v>6</v>
      </c>
      <c r="C64" s="273" t="s">
        <v>140</v>
      </c>
      <c r="D64" s="264"/>
      <c r="E64" s="264"/>
      <c r="F64" s="275"/>
      <c r="H64" s="102">
        <v>1</v>
      </c>
      <c r="I64" s="103">
        <f t="shared" si="17"/>
        <v>0</v>
      </c>
      <c r="J64" s="103">
        <f t="shared" si="18"/>
      </c>
      <c r="K64" s="103">
        <f t="shared" si="19"/>
      </c>
      <c r="L64" s="103">
        <f t="shared" si="20"/>
      </c>
      <c r="M64" s="103">
        <f t="shared" si="21"/>
      </c>
      <c r="N64" s="104">
        <f t="shared" si="22"/>
        <v>0</v>
      </c>
      <c r="O64" s="182">
        <f t="shared" si="24"/>
        <v>0.012857142857142857</v>
      </c>
      <c r="P64" s="183">
        <f t="shared" si="23"/>
        <v>0</v>
      </c>
    </row>
    <row r="65" spans="1:16" ht="51.75" thickBot="1">
      <c r="A65" s="359"/>
      <c r="B65" s="266">
        <v>7</v>
      </c>
      <c r="C65" s="274" t="s">
        <v>141</v>
      </c>
      <c r="D65" s="268"/>
      <c r="E65" s="268"/>
      <c r="F65" s="269"/>
      <c r="H65" s="102">
        <v>1</v>
      </c>
      <c r="I65" s="103">
        <f t="shared" si="17"/>
        <v>0</v>
      </c>
      <c r="J65" s="103">
        <f t="shared" si="18"/>
      </c>
      <c r="K65" s="103">
        <f t="shared" si="19"/>
      </c>
      <c r="L65" s="103">
        <f t="shared" si="20"/>
      </c>
      <c r="M65" s="103">
        <f t="shared" si="21"/>
      </c>
      <c r="N65" s="104">
        <f t="shared" si="22"/>
        <v>0</v>
      </c>
      <c r="O65" s="182">
        <f t="shared" si="24"/>
        <v>0.012857142857142857</v>
      </c>
      <c r="P65" s="183">
        <f t="shared" si="23"/>
        <v>0</v>
      </c>
    </row>
    <row r="66" ht="13.5" thickBot="1"/>
    <row r="67" spans="1:17" ht="34.5" customHeight="1" thickBot="1">
      <c r="A67" s="254" t="s">
        <v>84</v>
      </c>
      <c r="B67" s="255" t="s">
        <v>96</v>
      </c>
      <c r="C67" s="250" t="s">
        <v>75</v>
      </c>
      <c r="D67" s="251" t="s">
        <v>174</v>
      </c>
      <c r="E67" s="252" t="s">
        <v>175</v>
      </c>
      <c r="F67" s="253" t="s">
        <v>176</v>
      </c>
      <c r="H67" s="3"/>
      <c r="I67" s="159"/>
      <c r="J67" s="159"/>
      <c r="K67" s="159"/>
      <c r="L67" s="159"/>
      <c r="M67" s="159"/>
      <c r="N67" s="160" t="s">
        <v>187</v>
      </c>
      <c r="O67" s="180">
        <f>U5</f>
        <v>0.08</v>
      </c>
      <c r="P67" s="4">
        <f>SUM(P68:P72)</f>
        <v>0</v>
      </c>
      <c r="Q67" s="151">
        <f>P67/O67</f>
        <v>0</v>
      </c>
    </row>
    <row r="68" spans="1:17" ht="56.25" customHeight="1">
      <c r="A68" s="346" t="s">
        <v>184</v>
      </c>
      <c r="B68" s="260">
        <v>1</v>
      </c>
      <c r="C68" s="276" t="s">
        <v>130</v>
      </c>
      <c r="D68" s="258"/>
      <c r="E68" s="259"/>
      <c r="F68" s="265"/>
      <c r="H68" s="102">
        <v>1</v>
      </c>
      <c r="I68" s="103">
        <f>IF(H68=1,$I$6,"")</f>
        <v>0</v>
      </c>
      <c r="J68" s="103">
        <f>IF(H68=2,$J$6,"")</f>
      </c>
      <c r="K68" s="103">
        <f>IF(H68=3,$K$6,"")</f>
      </c>
      <c r="L68" s="103">
        <f>IF(H68=4,$L$6,"")</f>
      </c>
      <c r="M68" s="103">
        <f>IF(H68=5,$M$6,"")</f>
      </c>
      <c r="N68" s="104">
        <f>SUM(I68:M68)</f>
        <v>0</v>
      </c>
      <c r="O68" s="117">
        <f>$O$67/5</f>
        <v>0.016</v>
      </c>
      <c r="P68" s="105">
        <f>N68*O68</f>
        <v>0</v>
      </c>
      <c r="Q68" s="13"/>
    </row>
    <row r="69" spans="1:17" ht="25.5">
      <c r="A69" s="347"/>
      <c r="B69" s="260">
        <v>2</v>
      </c>
      <c r="C69" s="276" t="s">
        <v>131</v>
      </c>
      <c r="D69" s="258"/>
      <c r="E69" s="259"/>
      <c r="F69" s="265"/>
      <c r="H69" s="102">
        <v>1</v>
      </c>
      <c r="I69" s="103">
        <f>IF(H69=1,$I$6,"")</f>
        <v>0</v>
      </c>
      <c r="J69" s="103">
        <f>IF(H69=2,$J$6,"")</f>
      </c>
      <c r="K69" s="103">
        <f>IF(H69=3,$K$6,"")</f>
      </c>
      <c r="L69" s="103">
        <f>IF(H69=4,$L$6,"")</f>
      </c>
      <c r="M69" s="103">
        <f>IF(H69=5,$M$6,"")</f>
      </c>
      <c r="N69" s="104">
        <f>SUM(I69:M69)</f>
        <v>0</v>
      </c>
      <c r="O69" s="117">
        <f>$O$67/5</f>
        <v>0.016</v>
      </c>
      <c r="P69" s="105">
        <f>N69*O69</f>
        <v>0</v>
      </c>
      <c r="Q69" s="13"/>
    </row>
    <row r="70" spans="1:17" ht="38.25">
      <c r="A70" s="347"/>
      <c r="B70" s="260">
        <v>3</v>
      </c>
      <c r="C70" s="276" t="s">
        <v>132</v>
      </c>
      <c r="D70" s="277"/>
      <c r="E70" s="278"/>
      <c r="F70" s="279"/>
      <c r="H70" s="102">
        <v>1</v>
      </c>
      <c r="I70" s="103">
        <f>IF(H70=1,$I$6,"")</f>
        <v>0</v>
      </c>
      <c r="J70" s="103">
        <f>IF(H70=2,$J$6,"")</f>
      </c>
      <c r="K70" s="103">
        <f>IF(H70=3,$K$6,"")</f>
      </c>
      <c r="L70" s="103">
        <f>IF(H70=4,$L$6,"")</f>
      </c>
      <c r="M70" s="103">
        <f>IF(H70=5,$M$6,"")</f>
      </c>
      <c r="N70" s="104">
        <f>SUM(I70:M70)</f>
        <v>0</v>
      </c>
      <c r="O70" s="117">
        <f>$O$67/5</f>
        <v>0.016</v>
      </c>
      <c r="P70" s="105">
        <f>N70*O70</f>
        <v>0</v>
      </c>
      <c r="Q70" s="13"/>
    </row>
    <row r="71" spans="1:17" ht="76.5">
      <c r="A71" s="347"/>
      <c r="B71" s="260">
        <v>4</v>
      </c>
      <c r="C71" s="276" t="s">
        <v>133</v>
      </c>
      <c r="D71" s="277"/>
      <c r="E71" s="278"/>
      <c r="F71" s="279"/>
      <c r="H71" s="102">
        <v>1</v>
      </c>
      <c r="I71" s="103">
        <f>IF(H71=1,$I$6,"")</f>
        <v>0</v>
      </c>
      <c r="J71" s="103">
        <f>IF(H71=2,$J$6,"")</f>
      </c>
      <c r="K71" s="103">
        <f>IF(H71=3,$K$6,"")</f>
      </c>
      <c r="L71" s="103">
        <f>IF(H71=4,$L$6,"")</f>
      </c>
      <c r="M71" s="103">
        <f>IF(H71=5,$M$6,"")</f>
      </c>
      <c r="N71" s="104">
        <f>SUM(I71:M71)</f>
        <v>0</v>
      </c>
      <c r="O71" s="117">
        <f>$O$67/5</f>
        <v>0.016</v>
      </c>
      <c r="P71" s="105">
        <f>N71*O71</f>
        <v>0</v>
      </c>
      <c r="Q71" s="13"/>
    </row>
    <row r="72" spans="1:17" ht="28.5" customHeight="1" thickBot="1">
      <c r="A72" s="348"/>
      <c r="B72" s="260">
        <v>5</v>
      </c>
      <c r="C72" s="280" t="s">
        <v>134</v>
      </c>
      <c r="D72" s="270"/>
      <c r="E72" s="271"/>
      <c r="F72" s="272"/>
      <c r="H72" s="102">
        <v>1</v>
      </c>
      <c r="I72" s="103">
        <f>IF(H72=1,$I$6,"")</f>
        <v>0</v>
      </c>
      <c r="J72" s="103">
        <f>IF(H72=2,$J$6,"")</f>
      </c>
      <c r="K72" s="103">
        <f>IF(H72=3,$K$6,"")</f>
      </c>
      <c r="L72" s="103">
        <f>IF(H72=4,$L$6,"")</f>
      </c>
      <c r="M72" s="103">
        <f>IF(H72=5,$M$6,"")</f>
      </c>
      <c r="N72" s="104">
        <f>SUM(I72:M72)</f>
        <v>0</v>
      </c>
      <c r="O72" s="117">
        <f>$O$67/5</f>
        <v>0.016</v>
      </c>
      <c r="P72" s="105">
        <f>N72*O72</f>
        <v>0</v>
      </c>
      <c r="Q72" s="13"/>
    </row>
    <row r="73" spans="8:17" ht="15.75" thickBot="1">
      <c r="H73" s="158"/>
      <c r="I73" s="158"/>
      <c r="J73" s="158"/>
      <c r="K73" s="158"/>
      <c r="L73" s="158"/>
      <c r="M73" s="158"/>
      <c r="N73" s="158"/>
      <c r="O73" s="178"/>
      <c r="P73" s="179"/>
      <c r="Q73" s="13"/>
    </row>
    <row r="74" spans="1:17" ht="34.5" customHeight="1" thickBot="1">
      <c r="A74" s="254" t="s">
        <v>76</v>
      </c>
      <c r="B74" s="255" t="s">
        <v>96</v>
      </c>
      <c r="C74" s="246" t="s">
        <v>75</v>
      </c>
      <c r="D74" s="247" t="s">
        <v>174</v>
      </c>
      <c r="E74" s="248" t="s">
        <v>175</v>
      </c>
      <c r="F74" s="248" t="s">
        <v>176</v>
      </c>
      <c r="H74" s="3"/>
      <c r="I74" s="159"/>
      <c r="J74" s="159"/>
      <c r="K74" s="159"/>
      <c r="L74" s="159"/>
      <c r="M74" s="159"/>
      <c r="N74" s="160" t="s">
        <v>93</v>
      </c>
      <c r="O74" s="180">
        <f>T5</f>
        <v>0.1</v>
      </c>
      <c r="P74" s="4">
        <f>SUM(P75:P79)</f>
        <v>0</v>
      </c>
      <c r="Q74" s="151">
        <f>P74/O74</f>
        <v>0</v>
      </c>
    </row>
    <row r="75" spans="1:17" ht="41.25" customHeight="1">
      <c r="A75" s="322" t="s">
        <v>185</v>
      </c>
      <c r="B75" s="260">
        <v>1</v>
      </c>
      <c r="C75" s="281" t="s">
        <v>126</v>
      </c>
      <c r="D75" s="258"/>
      <c r="E75" s="259"/>
      <c r="F75" s="259"/>
      <c r="H75" s="102">
        <v>1</v>
      </c>
      <c r="I75" s="103">
        <f>IF(H75=1,$I$6,"")</f>
        <v>0</v>
      </c>
      <c r="J75" s="103">
        <f>IF(H75=2,$J$6,"")</f>
      </c>
      <c r="K75" s="103">
        <f>IF(H75=3,$K$6,"")</f>
      </c>
      <c r="L75" s="103">
        <f>IF(H75=4,$L$6,"")</f>
      </c>
      <c r="M75" s="103">
        <f>IF(H75=5,$M$6,"")</f>
      </c>
      <c r="N75" s="104">
        <f>SUM(I75:M75)</f>
        <v>0</v>
      </c>
      <c r="O75" s="182">
        <f>$O$74/5</f>
        <v>0.02</v>
      </c>
      <c r="P75" s="183">
        <f>N75*O75</f>
        <v>0</v>
      </c>
      <c r="Q75" s="13"/>
    </row>
    <row r="76" spans="1:17" ht="41.25" customHeight="1">
      <c r="A76" s="322"/>
      <c r="B76" s="260">
        <v>2</v>
      </c>
      <c r="C76" s="281" t="s">
        <v>127</v>
      </c>
      <c r="D76" s="258"/>
      <c r="E76" s="259"/>
      <c r="F76" s="259"/>
      <c r="H76" s="102">
        <v>1</v>
      </c>
      <c r="I76" s="103">
        <f>IF(H76=1,$I$6,"")</f>
        <v>0</v>
      </c>
      <c r="J76" s="103">
        <f>IF(H76=2,$J$6,"")</f>
      </c>
      <c r="K76" s="103">
        <f>IF(H76=3,$K$6,"")</f>
      </c>
      <c r="L76" s="103">
        <f>IF(H76=4,$L$6,"")</f>
      </c>
      <c r="M76" s="103">
        <f>IF(H76=5,$M$6,"")</f>
      </c>
      <c r="N76" s="104">
        <f>SUM(I76:M76)</f>
        <v>0</v>
      </c>
      <c r="O76" s="182">
        <f>$O$74/5</f>
        <v>0.02</v>
      </c>
      <c r="P76" s="183">
        <f>N76*O76</f>
        <v>0</v>
      </c>
      <c r="Q76" s="13"/>
    </row>
    <row r="77" spans="1:17" ht="39" customHeight="1">
      <c r="A77" s="322"/>
      <c r="B77" s="260">
        <v>3</v>
      </c>
      <c r="C77" s="281" t="s">
        <v>199</v>
      </c>
      <c r="D77" s="258"/>
      <c r="E77" s="259"/>
      <c r="F77" s="259"/>
      <c r="H77" s="102">
        <v>1</v>
      </c>
      <c r="I77" s="103">
        <f>IF(H77=1,$I$6,"")</f>
        <v>0</v>
      </c>
      <c r="J77" s="103">
        <f>IF(H77=2,$J$6,"")</f>
      </c>
      <c r="K77" s="103">
        <f>IF(H77=3,$K$6,"")</f>
      </c>
      <c r="L77" s="103">
        <f>IF(H77=4,$L$6,"")</f>
      </c>
      <c r="M77" s="103">
        <f>IF(H77=5,$M$6,"")</f>
      </c>
      <c r="N77" s="104">
        <f>SUM(I77:M77)</f>
        <v>0</v>
      </c>
      <c r="O77" s="182">
        <f>$O$74/5</f>
        <v>0.02</v>
      </c>
      <c r="P77" s="183">
        <f>N77*O77</f>
        <v>0</v>
      </c>
      <c r="Q77" s="13"/>
    </row>
    <row r="78" spans="1:17" ht="41.25" customHeight="1">
      <c r="A78" s="322"/>
      <c r="B78" s="260">
        <v>4</v>
      </c>
      <c r="C78" s="281" t="s">
        <v>128</v>
      </c>
      <c r="D78" s="258"/>
      <c r="E78" s="259"/>
      <c r="F78" s="259"/>
      <c r="H78" s="102">
        <v>1</v>
      </c>
      <c r="I78" s="103">
        <f>IF(H78=1,$I$6,"")</f>
        <v>0</v>
      </c>
      <c r="J78" s="103">
        <f>IF(H78=2,$J$6,"")</f>
      </c>
      <c r="K78" s="103">
        <f>IF(H78=3,$K$6,"")</f>
      </c>
      <c r="L78" s="103">
        <f>IF(H78=4,$L$6,"")</f>
      </c>
      <c r="M78" s="103">
        <f>IF(H78=5,$M$6,"")</f>
      </c>
      <c r="N78" s="104">
        <f>SUM(I78:M78)</f>
        <v>0</v>
      </c>
      <c r="O78" s="182">
        <f>$O$74/5</f>
        <v>0.02</v>
      </c>
      <c r="P78" s="183">
        <f>N78*O78</f>
        <v>0</v>
      </c>
      <c r="Q78" s="13"/>
    </row>
    <row r="79" spans="1:17" ht="67.5" customHeight="1" thickBot="1">
      <c r="A79" s="323"/>
      <c r="B79" s="260">
        <v>5</v>
      </c>
      <c r="C79" s="282" t="s">
        <v>129</v>
      </c>
      <c r="D79" s="258"/>
      <c r="E79" s="259"/>
      <c r="F79" s="259"/>
      <c r="H79" s="102">
        <v>1</v>
      </c>
      <c r="I79" s="103">
        <f>IF(H79=1,$I$6,"")</f>
        <v>0</v>
      </c>
      <c r="J79" s="103">
        <f>IF(H79=2,$J$6,"")</f>
      </c>
      <c r="K79" s="103">
        <f>IF(H79=3,$K$6,"")</f>
      </c>
      <c r="L79" s="103">
        <f>IF(H79=4,$L$6,"")</f>
      </c>
      <c r="M79" s="103">
        <f>IF(H79=5,$M$6,"")</f>
      </c>
      <c r="N79" s="104">
        <f>SUM(I79:M79)</f>
        <v>0</v>
      </c>
      <c r="O79" s="182">
        <f>$O$74/5</f>
        <v>0.02</v>
      </c>
      <c r="P79" s="183">
        <f>N79*O79</f>
        <v>0</v>
      </c>
      <c r="Q79" s="13"/>
    </row>
    <row r="80" spans="8:16" ht="15">
      <c r="H80" s="158"/>
      <c r="I80" s="158"/>
      <c r="J80" s="158"/>
      <c r="K80" s="158"/>
      <c r="L80" s="158"/>
      <c r="M80" s="158"/>
      <c r="N80" s="158"/>
      <c r="O80" s="150"/>
      <c r="P80" s="179"/>
    </row>
    <row r="104" spans="1:2" ht="12.75">
      <c r="A104">
        <v>50</v>
      </c>
      <c r="B104" t="s">
        <v>105</v>
      </c>
    </row>
  </sheetData>
  <sheetProtection/>
  <mergeCells count="19">
    <mergeCell ref="A37:A42"/>
    <mergeCell ref="A68:A72"/>
    <mergeCell ref="A75:A79"/>
    <mergeCell ref="A1:E1"/>
    <mergeCell ref="A2:F2"/>
    <mergeCell ref="A3:F3"/>
    <mergeCell ref="A52:A56"/>
    <mergeCell ref="A45:A49"/>
    <mergeCell ref="A59:A65"/>
    <mergeCell ref="A30:A34"/>
    <mergeCell ref="A22:A26"/>
    <mergeCell ref="S2:AC2"/>
    <mergeCell ref="H5:H7"/>
    <mergeCell ref="O3:O7"/>
    <mergeCell ref="I5:N5"/>
    <mergeCell ref="I3:N3"/>
    <mergeCell ref="N6:N7"/>
    <mergeCell ref="I4:N4"/>
    <mergeCell ref="A11:A18"/>
  </mergeCells>
  <printOptions/>
  <pageMargins left="0.34" right="0.1968503937007874" top="0.7480314960629921" bottom="0.7480314960629921" header="0.31496062992125984" footer="0.31496062992125984"/>
  <pageSetup horizontalDpi="600" verticalDpi="600" orientation="portrait" paperSize="9" scale="50" r:id="rId3"/>
  <rowBreaks count="2" manualBreakCount="2">
    <brk id="34" max="255" man="1"/>
    <brk id="56" max="255" man="1"/>
  </rowBreaks>
  <colBreaks count="1" manualBreakCount="1">
    <brk id="6" max="65535" man="1"/>
  </colBreaks>
  <drawing r:id="rId2"/>
  <legacyDrawing r:id="rId1"/>
</worksheet>
</file>

<file path=xl/worksheets/sheet3.xml><?xml version="1.0" encoding="utf-8"?>
<worksheet xmlns="http://schemas.openxmlformats.org/spreadsheetml/2006/main" xmlns:r="http://schemas.openxmlformats.org/officeDocument/2006/relationships">
  <dimension ref="A1:AA23"/>
  <sheetViews>
    <sheetView zoomScale="50" zoomScaleNormal="50" zoomScalePageLayoutView="0" workbookViewId="0" topLeftCell="A9">
      <selection activeCell="D5" sqref="D5:F5"/>
    </sheetView>
  </sheetViews>
  <sheetFormatPr defaultColWidth="10.8515625" defaultRowHeight="12.75"/>
  <cols>
    <col min="1" max="1" width="14.00390625" style="7" customWidth="1"/>
    <col min="2" max="2" width="7.00390625" style="7" customWidth="1"/>
    <col min="3" max="3" width="25.57421875" style="7" bestFit="1" customWidth="1"/>
    <col min="4" max="4" width="15.421875" style="7" customWidth="1"/>
    <col min="5" max="5" width="15.421875" style="8" customWidth="1"/>
    <col min="6" max="6" width="11.8515625" style="8" customWidth="1"/>
    <col min="7" max="7" width="14.140625" style="8" hidden="1" customWidth="1"/>
    <col min="8" max="8" width="15.421875" style="8" hidden="1" customWidth="1"/>
    <col min="9" max="9" width="1.28515625" style="8" hidden="1" customWidth="1"/>
    <col min="10" max="10" width="19.421875" style="8" customWidth="1"/>
    <col min="11" max="11" width="7.421875" style="8" customWidth="1"/>
    <col min="12" max="12" width="6.00390625" style="19" customWidth="1"/>
    <col min="13" max="13" width="15.8515625" style="19" bestFit="1" customWidth="1"/>
    <col min="14" max="14" width="6.00390625" style="19" customWidth="1"/>
    <col min="15" max="22" width="16.140625" style="7" customWidth="1"/>
    <col min="23" max="23" width="12.421875" style="0" customWidth="1"/>
    <col min="24" max="24" width="12.421875" style="7" customWidth="1"/>
    <col min="25" max="26" width="12.421875" style="5" customWidth="1"/>
    <col min="27" max="27" width="18.421875" style="5" customWidth="1"/>
    <col min="28" max="16384" width="10.8515625" style="7" customWidth="1"/>
  </cols>
  <sheetData>
    <row r="1" spans="1:27" ht="18.75" customHeight="1">
      <c r="A1" s="190"/>
      <c r="B1" s="191"/>
      <c r="C1" s="191"/>
      <c r="D1" s="192" t="str">
        <f>'1) Contexte'!C1</f>
        <v>Autodiagnostic :</v>
      </c>
      <c r="E1" s="193" t="s">
        <v>125</v>
      </c>
      <c r="F1" s="191"/>
      <c r="G1" s="191"/>
      <c r="H1" s="191"/>
      <c r="I1" s="191"/>
      <c r="J1" s="191"/>
      <c r="K1" s="194" t="s">
        <v>63</v>
      </c>
      <c r="L1" s="14"/>
      <c r="M1" s="14"/>
      <c r="N1" s="14"/>
      <c r="X1" s="5"/>
      <c r="AA1" s="7"/>
    </row>
    <row r="2" spans="1:27" ht="27" customHeight="1">
      <c r="A2" s="401" t="str">
        <f>'1) Contexte'!A2:G2</f>
        <v> "Le Système qualité d’après le modèle EFQM ''</v>
      </c>
      <c r="B2" s="402"/>
      <c r="C2" s="402"/>
      <c r="D2" s="402"/>
      <c r="E2" s="402"/>
      <c r="F2" s="402"/>
      <c r="G2" s="402"/>
      <c r="H2" s="402"/>
      <c r="I2" s="402"/>
      <c r="J2" s="402"/>
      <c r="K2" s="403"/>
      <c r="L2" s="14"/>
      <c r="M2" s="14"/>
      <c r="N2" s="14"/>
      <c r="O2"/>
      <c r="P2"/>
      <c r="Q2"/>
      <c r="R2"/>
      <c r="S2"/>
      <c r="X2" s="5"/>
      <c r="AA2" s="7"/>
    </row>
    <row r="3" spans="1:27" ht="19.5" customHeight="1">
      <c r="A3" s="404" t="str">
        <f>'1) Contexte'!A3:G3</f>
        <v>Avertissement : toute zone blanche peut être remplie ou modifiée. Les données peuvent ensuite être utilisées dans d'autres onglets</v>
      </c>
      <c r="B3" s="405"/>
      <c r="C3" s="405"/>
      <c r="D3" s="405"/>
      <c r="E3" s="405"/>
      <c r="F3" s="405"/>
      <c r="G3" s="405"/>
      <c r="H3" s="405"/>
      <c r="I3" s="405"/>
      <c r="J3" s="405"/>
      <c r="K3" s="406"/>
      <c r="L3" s="15"/>
      <c r="M3" s="15"/>
      <c r="N3" s="15"/>
      <c r="X3" s="5"/>
      <c r="AA3" s="7"/>
    </row>
    <row r="4" spans="1:27" ht="22.5" customHeight="1">
      <c r="A4" s="410" t="str">
        <f>'1) Contexte'!B4</f>
        <v>Organisme de formation :  </v>
      </c>
      <c r="B4" s="411"/>
      <c r="C4" s="411"/>
      <c r="D4" s="414" t="str">
        <f>'1) Contexte'!C4</f>
        <v>Organisme</v>
      </c>
      <c r="E4" s="415"/>
      <c r="F4" s="416"/>
      <c r="G4" s="55"/>
      <c r="H4" s="55"/>
      <c r="I4" s="55"/>
      <c r="J4" s="189" t="s">
        <v>37</v>
      </c>
      <c r="K4" s="289"/>
      <c r="L4" s="39"/>
      <c r="M4" s="16"/>
      <c r="N4" s="16"/>
      <c r="O4" s="378" t="s">
        <v>64</v>
      </c>
      <c r="P4" s="379"/>
      <c r="Q4" s="379"/>
      <c r="R4" s="379"/>
      <c r="S4" s="379"/>
      <c r="T4" s="379"/>
      <c r="U4" s="379"/>
      <c r="V4" s="380"/>
      <c r="X4" s="114" t="s">
        <v>41</v>
      </c>
      <c r="Y4" s="115"/>
      <c r="Z4" s="115"/>
      <c r="AA4" s="116"/>
    </row>
    <row r="5" spans="1:27" ht="22.5" customHeight="1">
      <c r="A5" s="412" t="str">
        <f>'1) Contexte'!B5</f>
        <v>Date :  </v>
      </c>
      <c r="B5" s="413"/>
      <c r="C5" s="413"/>
      <c r="D5" s="407" t="str">
        <f>'1) Contexte'!C5</f>
        <v>jour, mois, année</v>
      </c>
      <c r="E5" s="408"/>
      <c r="F5" s="409"/>
      <c r="G5" s="56"/>
      <c r="H5" s="56"/>
      <c r="I5" s="56"/>
      <c r="J5" s="187"/>
      <c r="K5" s="290"/>
      <c r="L5" s="16"/>
      <c r="M5" s="109" t="s">
        <v>6</v>
      </c>
      <c r="N5" s="16"/>
      <c r="O5" s="381"/>
      <c r="P5" s="382"/>
      <c r="Q5" s="382"/>
      <c r="R5" s="382"/>
      <c r="S5" s="382"/>
      <c r="T5" s="382"/>
      <c r="U5" s="382"/>
      <c r="V5" s="383"/>
      <c r="X5" s="384" t="s">
        <v>62</v>
      </c>
      <c r="Y5" s="385"/>
      <c r="Z5" s="385"/>
      <c r="AA5" s="386"/>
    </row>
    <row r="6" spans="1:27" ht="61.5" customHeight="1">
      <c r="A6" s="388" t="str">
        <f>'1) Contexte'!B6</f>
        <v>Nom et Fonction du signataire :  </v>
      </c>
      <c r="B6" s="389"/>
      <c r="C6" s="389"/>
      <c r="D6" s="390" t="str">
        <f>'1) Contexte'!C6</f>
        <v>Prénom NOM - Responsable formation</v>
      </c>
      <c r="E6" s="391"/>
      <c r="F6" s="392"/>
      <c r="G6" s="57"/>
      <c r="H6" s="57"/>
      <c r="I6" s="57"/>
      <c r="J6" s="188"/>
      <c r="K6" s="291"/>
      <c r="L6" s="17"/>
      <c r="M6" s="110" t="s">
        <v>8</v>
      </c>
      <c r="N6" s="17"/>
      <c r="O6" s="373" t="str">
        <f>'1) Contexte'!A19</f>
        <v>1 : Prénom NOM, Fonction</v>
      </c>
      <c r="P6" s="373" t="str">
        <f>'1) Contexte'!A20</f>
        <v>2 : Prénom NOM, Fonction</v>
      </c>
      <c r="Q6" s="373" t="str">
        <f>'1) Contexte'!A21</f>
        <v>3 : Prénom NOM, Fonction</v>
      </c>
      <c r="R6" s="373" t="str">
        <f>'1) Contexte'!A22</f>
        <v>4 : Prénom NOM, Fonction</v>
      </c>
      <c r="S6" s="373" t="str">
        <f>'1) Contexte'!A23</f>
        <v>5 : ...</v>
      </c>
      <c r="T6" s="373" t="str">
        <f>'1) Contexte'!A24</f>
        <v>6 : ...</v>
      </c>
      <c r="U6" s="373" t="str">
        <f>'1) Contexte'!A25</f>
        <v>7 : ...</v>
      </c>
      <c r="V6" s="373"/>
      <c r="X6" s="376" t="s">
        <v>48</v>
      </c>
      <c r="Y6" s="376" t="s">
        <v>49</v>
      </c>
      <c r="Z6" s="376" t="s">
        <v>53</v>
      </c>
      <c r="AA6" s="387" t="s">
        <v>50</v>
      </c>
    </row>
    <row r="7" spans="1:27" s="1" customFormat="1" ht="59.25" customHeight="1" thickBot="1">
      <c r="A7" s="393" t="s">
        <v>97</v>
      </c>
      <c r="B7" s="394"/>
      <c r="C7" s="394"/>
      <c r="D7" s="398" t="str">
        <f>'2) Grille d''évaluation'!A8</f>
        <v> Se positionner et agir par rapport  aux 9 critères du référentiel EFQM</v>
      </c>
      <c r="E7" s="398"/>
      <c r="F7" s="398"/>
      <c r="G7" s="398"/>
      <c r="H7" s="398"/>
      <c r="I7" s="398"/>
      <c r="J7" s="398"/>
      <c r="K7" s="399"/>
      <c r="L7" s="40"/>
      <c r="M7" s="111" t="s">
        <v>7</v>
      </c>
      <c r="N7" s="18"/>
      <c r="O7" s="373"/>
      <c r="P7" s="373"/>
      <c r="Q7" s="373"/>
      <c r="R7" s="373"/>
      <c r="S7" s="373"/>
      <c r="T7" s="373"/>
      <c r="U7" s="373"/>
      <c r="V7" s="373"/>
      <c r="W7"/>
      <c r="X7" s="377"/>
      <c r="Y7" s="377"/>
      <c r="Z7" s="377"/>
      <c r="AA7" s="377"/>
    </row>
    <row r="8" spans="1:27" s="1" customFormat="1" ht="34.5" customHeight="1">
      <c r="A8" s="395"/>
      <c r="B8" s="396"/>
      <c r="C8" s="396"/>
      <c r="D8" s="243"/>
      <c r="E8" s="400" t="s">
        <v>48</v>
      </c>
      <c r="F8" s="400"/>
      <c r="G8" s="242"/>
      <c r="H8" s="242"/>
      <c r="I8" s="242"/>
      <c r="J8" s="397">
        <f>AVERAGE(J10:K18)</f>
        <v>0</v>
      </c>
      <c r="K8" s="397"/>
      <c r="L8" s="42"/>
      <c r="M8"/>
      <c r="O8"/>
      <c r="P8"/>
      <c r="Q8"/>
      <c r="R8"/>
      <c r="S8"/>
      <c r="T8"/>
      <c r="U8"/>
      <c r="V8"/>
      <c r="W8"/>
      <c r="X8"/>
      <c r="Y8"/>
      <c r="Z8"/>
      <c r="AA8"/>
    </row>
    <row r="9" spans="1:27" s="1" customFormat="1" ht="66.75" customHeight="1">
      <c r="A9" s="375" t="s">
        <v>98</v>
      </c>
      <c r="B9" s="375"/>
      <c r="C9" s="417" t="s">
        <v>116</v>
      </c>
      <c r="D9" s="417"/>
      <c r="E9" s="417"/>
      <c r="F9" s="417"/>
      <c r="G9" s="244"/>
      <c r="H9" s="244"/>
      <c r="I9" s="244"/>
      <c r="J9" s="375" t="s">
        <v>99</v>
      </c>
      <c r="K9" s="375"/>
      <c r="L9" s="42"/>
      <c r="O9"/>
      <c r="P9" s="296"/>
      <c r="Q9"/>
      <c r="R9"/>
      <c r="S9"/>
      <c r="T9"/>
      <c r="U9"/>
      <c r="V9"/>
      <c r="W9"/>
      <c r="X9"/>
      <c r="Y9"/>
      <c r="Z9"/>
      <c r="AA9"/>
    </row>
    <row r="10" spans="1:27" s="1" customFormat="1" ht="46.5" customHeight="1">
      <c r="A10" s="374">
        <v>1</v>
      </c>
      <c r="B10" s="374"/>
      <c r="C10" s="418" t="s">
        <v>107</v>
      </c>
      <c r="D10" s="418"/>
      <c r="E10" s="418"/>
      <c r="F10" s="418"/>
      <c r="G10" s="244"/>
      <c r="H10" s="244"/>
      <c r="I10" s="244"/>
      <c r="J10" s="419">
        <f>IF(SUM(O10:V10)=0,'2) Grille d''évaluation'!Q10,AVERAGE(O10:V10))</f>
        <v>0</v>
      </c>
      <c r="K10" s="419"/>
      <c r="L10" s="41"/>
      <c r="M10" s="108">
        <f>'2) Grille d''évaluation'!Q10</f>
        <v>0</v>
      </c>
      <c r="N10" s="50"/>
      <c r="O10" s="107"/>
      <c r="P10" s="107"/>
      <c r="Q10" s="107"/>
      <c r="R10" s="107"/>
      <c r="S10" s="107"/>
      <c r="T10" s="107"/>
      <c r="U10" s="107"/>
      <c r="V10" s="107"/>
      <c r="W10"/>
      <c r="X10" s="51">
        <f>IF(SUM(O10:V10)=0,'2) Grille d''évaluation'!Q10,AVERAGE(O10:V10))</f>
        <v>0</v>
      </c>
      <c r="Y10" s="51">
        <f>J10+AA10</f>
        <v>0</v>
      </c>
      <c r="Z10" s="51">
        <f>J10-AA10</f>
        <v>0</v>
      </c>
      <c r="AA10" s="113">
        <f>IF(SUM(O10:V10)=0,0,STDEV(O10:V10))</f>
        <v>0</v>
      </c>
    </row>
    <row r="11" spans="1:27" ht="46.5" customHeight="1">
      <c r="A11" s="374">
        <v>2</v>
      </c>
      <c r="B11" s="374"/>
      <c r="C11" s="418" t="s">
        <v>83</v>
      </c>
      <c r="D11" s="418"/>
      <c r="E11" s="418"/>
      <c r="F11" s="418"/>
      <c r="G11" s="244"/>
      <c r="H11" s="244"/>
      <c r="I11" s="244"/>
      <c r="J11" s="419">
        <f>IF(SUM(O11:V11)=0,'2) Grille d''évaluation'!Q21,AVERAGE(O11:V11))</f>
        <v>0</v>
      </c>
      <c r="K11" s="419"/>
      <c r="L11" s="41"/>
      <c r="M11" s="108">
        <f>'2) Grille d''évaluation'!Q21</f>
        <v>0</v>
      </c>
      <c r="N11" s="50"/>
      <c r="O11" s="107"/>
      <c r="P11" s="107"/>
      <c r="Q11" s="107"/>
      <c r="R11" s="107"/>
      <c r="S11" s="107"/>
      <c r="T11" s="107"/>
      <c r="U11" s="107"/>
      <c r="V11" s="107"/>
      <c r="X11" s="51">
        <f>IF(SUM(O11:V11)=0,'2) Grille d''évaluation'!Q21,AVERAGE(O11:V11))</f>
        <v>0</v>
      </c>
      <c r="Y11" s="51">
        <f aca="true" t="shared" si="0" ref="Y11:Y18">X11+AA11</f>
        <v>0</v>
      </c>
      <c r="Z11" s="51">
        <f aca="true" t="shared" si="1" ref="Z11:Z18">X11-AA11</f>
        <v>0</v>
      </c>
      <c r="AA11" s="113">
        <f aca="true" t="shared" si="2" ref="AA11:AA18">IF(SUM(O11:V11)=0,0,STDEV(O11:V11))</f>
        <v>0</v>
      </c>
    </row>
    <row r="12" spans="1:27" ht="46.5" customHeight="1">
      <c r="A12" s="374">
        <v>3</v>
      </c>
      <c r="B12" s="374"/>
      <c r="C12" s="418" t="s">
        <v>82</v>
      </c>
      <c r="D12" s="418"/>
      <c r="E12" s="418"/>
      <c r="F12" s="418"/>
      <c r="G12" s="244"/>
      <c r="H12" s="244"/>
      <c r="I12" s="244"/>
      <c r="J12" s="419">
        <f>IF(SUM(O12:V12)=0,'2) Grille d''évaluation'!Q29,AVERAGE(O12:V12))</f>
        <v>0</v>
      </c>
      <c r="K12" s="419"/>
      <c r="L12" s="41"/>
      <c r="M12" s="108">
        <f>'2) Grille d''évaluation'!Q29</f>
        <v>0</v>
      </c>
      <c r="N12" s="50"/>
      <c r="O12" s="107"/>
      <c r="P12" s="107"/>
      <c r="Q12" s="107"/>
      <c r="R12" s="107"/>
      <c r="S12" s="107"/>
      <c r="T12" s="107"/>
      <c r="U12" s="107"/>
      <c r="V12" s="107"/>
      <c r="X12" s="51">
        <f>IF(SUM(O12:V12)=0,'2) Grille d''évaluation'!Q29,AVERAGE(O12:V12))</f>
        <v>0</v>
      </c>
      <c r="Y12" s="51">
        <f t="shared" si="0"/>
        <v>0</v>
      </c>
      <c r="Z12" s="51">
        <f t="shared" si="1"/>
        <v>0</v>
      </c>
      <c r="AA12" s="113">
        <f t="shared" si="2"/>
        <v>0</v>
      </c>
    </row>
    <row r="13" spans="1:27" ht="46.5" customHeight="1">
      <c r="A13" s="374">
        <v>4</v>
      </c>
      <c r="B13" s="374"/>
      <c r="C13" s="418" t="s">
        <v>81</v>
      </c>
      <c r="D13" s="418"/>
      <c r="E13" s="418"/>
      <c r="F13" s="418"/>
      <c r="G13" s="244"/>
      <c r="H13" s="244"/>
      <c r="I13" s="244"/>
      <c r="J13" s="419">
        <f>IF(SUM(O13:V13)=0,'2) Grille d''évaluation'!Q36,AVERAGE(O13:V13))</f>
        <v>0</v>
      </c>
      <c r="K13" s="419"/>
      <c r="L13" s="41"/>
      <c r="M13" s="108">
        <f>'2) Grille d''évaluation'!Q36</f>
        <v>0</v>
      </c>
      <c r="N13" s="50"/>
      <c r="O13" s="107"/>
      <c r="P13" s="107"/>
      <c r="Q13" s="107"/>
      <c r="R13" s="107"/>
      <c r="S13" s="107"/>
      <c r="T13" s="107"/>
      <c r="U13" s="107"/>
      <c r="V13" s="107"/>
      <c r="X13" s="51">
        <f>IF(SUM(O13:V13)=0,'2) Grille d''évaluation'!Q36,AVERAGE(O13:V13))</f>
        <v>0</v>
      </c>
      <c r="Y13" s="51">
        <f t="shared" si="0"/>
        <v>0</v>
      </c>
      <c r="Z13" s="51">
        <f t="shared" si="1"/>
        <v>0</v>
      </c>
      <c r="AA13" s="113">
        <f t="shared" si="2"/>
        <v>0</v>
      </c>
    </row>
    <row r="14" spans="1:27" ht="46.5" customHeight="1">
      <c r="A14" s="374">
        <v>5</v>
      </c>
      <c r="B14" s="374"/>
      <c r="C14" s="418" t="s">
        <v>80</v>
      </c>
      <c r="D14" s="418"/>
      <c r="E14" s="418"/>
      <c r="F14" s="418"/>
      <c r="G14" s="244"/>
      <c r="H14" s="244"/>
      <c r="I14" s="244"/>
      <c r="J14" s="419">
        <f>IF(SUM(O14:V14)=0,'2) Grille d''évaluation'!Q44,AVERAGE(O14:V14))</f>
        <v>0</v>
      </c>
      <c r="K14" s="419"/>
      <c r="L14" s="41"/>
      <c r="M14" s="108">
        <f>'2) Grille d''évaluation'!Q44</f>
        <v>0</v>
      </c>
      <c r="N14" s="50"/>
      <c r="O14" s="107"/>
      <c r="P14" s="107"/>
      <c r="Q14" s="107"/>
      <c r="R14" s="107"/>
      <c r="S14" s="107"/>
      <c r="T14" s="107"/>
      <c r="U14" s="107"/>
      <c r="V14" s="107"/>
      <c r="X14" s="51">
        <f>IF(SUM(O14:V14)=0,'2) Grille d''évaluation'!Q44,AVERAGE(O14:V14))</f>
        <v>0</v>
      </c>
      <c r="Y14" s="51">
        <f t="shared" si="0"/>
        <v>0</v>
      </c>
      <c r="Z14" s="51">
        <f t="shared" si="1"/>
        <v>0</v>
      </c>
      <c r="AA14" s="113">
        <f t="shared" si="2"/>
        <v>0</v>
      </c>
    </row>
    <row r="15" spans="1:27" ht="46.5" customHeight="1">
      <c r="A15" s="374">
        <v>6</v>
      </c>
      <c r="B15" s="374"/>
      <c r="C15" s="418" t="s">
        <v>79</v>
      </c>
      <c r="D15" s="418"/>
      <c r="E15" s="418"/>
      <c r="F15" s="418"/>
      <c r="G15" s="244"/>
      <c r="H15" s="244"/>
      <c r="I15" s="244"/>
      <c r="J15" s="419">
        <f>IF(SUM(O15:V15)=0,'2) Grille d''évaluation'!Q51,AVERAGE(O15:V15))</f>
        <v>0</v>
      </c>
      <c r="K15" s="419"/>
      <c r="L15" s="41"/>
      <c r="M15" s="108">
        <f>'2) Grille d''évaluation'!Q51</f>
        <v>0</v>
      </c>
      <c r="N15" s="50"/>
      <c r="O15" s="107"/>
      <c r="P15" s="107"/>
      <c r="Q15" s="107"/>
      <c r="R15" s="107"/>
      <c r="S15" s="107"/>
      <c r="T15" s="107"/>
      <c r="U15" s="107"/>
      <c r="V15" s="107"/>
      <c r="X15" s="51">
        <f>IF(SUM(O15:V15)=0,'2) Grille d''évaluation'!Q51,AVERAGE(O15:V15))</f>
        <v>0</v>
      </c>
      <c r="Y15" s="51">
        <f t="shared" si="0"/>
        <v>0</v>
      </c>
      <c r="Z15" s="51">
        <f t="shared" si="1"/>
        <v>0</v>
      </c>
      <c r="AA15" s="113">
        <f t="shared" si="2"/>
        <v>0</v>
      </c>
    </row>
    <row r="16" spans="1:27" ht="46.5" customHeight="1">
      <c r="A16" s="374">
        <v>7</v>
      </c>
      <c r="B16" s="374"/>
      <c r="C16" s="418" t="s">
        <v>85</v>
      </c>
      <c r="D16" s="418"/>
      <c r="E16" s="418"/>
      <c r="F16" s="418"/>
      <c r="G16" s="244"/>
      <c r="H16" s="244"/>
      <c r="I16" s="244"/>
      <c r="J16" s="419">
        <f>IF(SUM(O16:V16)=0,'2) Grille d''évaluation'!Q58,AVERAGE(O16:V16))</f>
        <v>0</v>
      </c>
      <c r="K16" s="419"/>
      <c r="L16" s="41"/>
      <c r="M16" s="108">
        <f>'2) Grille d''évaluation'!Q58</f>
        <v>0</v>
      </c>
      <c r="N16" s="50"/>
      <c r="O16" s="107"/>
      <c r="P16" s="107"/>
      <c r="Q16" s="107"/>
      <c r="R16" s="107"/>
      <c r="S16" s="107"/>
      <c r="T16" s="107"/>
      <c r="U16" s="107"/>
      <c r="V16" s="107"/>
      <c r="X16" s="51">
        <f>IF(SUM(O16:V16)=0,'2) Grille d''évaluation'!Q58,AVERAGE(O16:V16))</f>
        <v>0</v>
      </c>
      <c r="Y16" s="51">
        <f t="shared" si="0"/>
        <v>0</v>
      </c>
      <c r="Z16" s="51">
        <f t="shared" si="1"/>
        <v>0</v>
      </c>
      <c r="AA16" s="113">
        <f t="shared" si="2"/>
        <v>0</v>
      </c>
    </row>
    <row r="17" spans="1:27" ht="46.5" customHeight="1">
      <c r="A17" s="374">
        <v>8</v>
      </c>
      <c r="B17" s="374"/>
      <c r="C17" s="418" t="s">
        <v>84</v>
      </c>
      <c r="D17" s="418"/>
      <c r="E17" s="418"/>
      <c r="F17" s="418"/>
      <c r="G17" s="244"/>
      <c r="H17" s="244"/>
      <c r="I17" s="244"/>
      <c r="J17" s="419">
        <f>IF(SUM(O17:V17)=0,'2) Grille d''évaluation'!Q67,AVERAGE(O17:V17))</f>
        <v>0</v>
      </c>
      <c r="K17" s="419"/>
      <c r="L17" s="41"/>
      <c r="M17" s="108">
        <f>'2) Grille d''évaluation'!Q67</f>
        <v>0</v>
      </c>
      <c r="N17" s="50"/>
      <c r="O17" s="107"/>
      <c r="P17" s="107"/>
      <c r="Q17" s="107"/>
      <c r="R17" s="107"/>
      <c r="S17" s="107"/>
      <c r="T17" s="107"/>
      <c r="U17" s="107"/>
      <c r="V17" s="107"/>
      <c r="X17" s="51">
        <f>IF(SUM(O17:V17)=0,'2) Grille d''évaluation'!Q67,AVERAGE(O17:V17))</f>
        <v>0</v>
      </c>
      <c r="Y17" s="51">
        <f t="shared" si="0"/>
        <v>0</v>
      </c>
      <c r="Z17" s="51">
        <f t="shared" si="1"/>
        <v>0</v>
      </c>
      <c r="AA17" s="113">
        <f t="shared" si="2"/>
        <v>0</v>
      </c>
    </row>
    <row r="18" spans="1:27" ht="36.75" customHeight="1">
      <c r="A18" s="374">
        <v>9</v>
      </c>
      <c r="B18" s="374"/>
      <c r="C18" s="418" t="s">
        <v>76</v>
      </c>
      <c r="D18" s="418"/>
      <c r="E18" s="418"/>
      <c r="F18" s="418"/>
      <c r="G18" s="244"/>
      <c r="H18" s="244"/>
      <c r="I18" s="244"/>
      <c r="J18" s="419">
        <f>IF(SUM(O18:V18)=0,'2) Grille d''évaluation'!Q74,AVERAGE(O18:V18))</f>
        <v>0</v>
      </c>
      <c r="K18" s="419"/>
      <c r="L18" s="41"/>
      <c r="M18" s="108">
        <f>'2) Grille d''évaluation'!Q74</f>
        <v>0</v>
      </c>
      <c r="N18" s="50"/>
      <c r="O18" s="107"/>
      <c r="P18" s="107"/>
      <c r="Q18" s="107"/>
      <c r="R18" s="107"/>
      <c r="S18" s="107"/>
      <c r="T18" s="107"/>
      <c r="U18" s="107"/>
      <c r="V18" s="107"/>
      <c r="X18" s="51">
        <f>IF(SUM(O18:V18)=0,'2) Grille d''évaluation'!Q74,AVERAGE(O18:V18))</f>
        <v>0</v>
      </c>
      <c r="Y18" s="51">
        <f t="shared" si="0"/>
        <v>0</v>
      </c>
      <c r="Z18" s="51">
        <f t="shared" si="1"/>
        <v>0</v>
      </c>
      <c r="AA18" s="113">
        <f t="shared" si="2"/>
        <v>0</v>
      </c>
    </row>
    <row r="19" spans="1:12" ht="22.5" customHeight="1">
      <c r="A19" s="201" t="s">
        <v>23</v>
      </c>
      <c r="B19" s="202"/>
      <c r="C19" s="202"/>
      <c r="D19" s="203"/>
      <c r="E19" s="363" t="s">
        <v>117</v>
      </c>
      <c r="F19" s="364"/>
      <c r="G19" s="364"/>
      <c r="H19" s="364"/>
      <c r="I19" s="364"/>
      <c r="J19" s="364"/>
      <c r="K19" s="365"/>
      <c r="L19" s="17"/>
    </row>
    <row r="20" spans="1:12" ht="22.5" customHeight="1">
      <c r="A20" s="369" t="str">
        <f>'1) Contexte'!A19</f>
        <v>1 : Prénom NOM, Fonction</v>
      </c>
      <c r="B20" s="370"/>
      <c r="C20" s="80"/>
      <c r="D20" s="195" t="str">
        <f>'1) Contexte'!A23</f>
        <v>5 : ...</v>
      </c>
      <c r="E20" s="363"/>
      <c r="F20" s="364"/>
      <c r="G20" s="364"/>
      <c r="H20" s="364"/>
      <c r="I20" s="364"/>
      <c r="J20" s="364"/>
      <c r="K20" s="365"/>
      <c r="L20" s="17"/>
    </row>
    <row r="21" spans="1:12" ht="22.5" customHeight="1">
      <c r="A21" s="369" t="str">
        <f>'1) Contexte'!A20</f>
        <v>2 : Prénom NOM, Fonction</v>
      </c>
      <c r="B21" s="370"/>
      <c r="C21" s="80"/>
      <c r="D21" s="195" t="str">
        <f>'1) Contexte'!A24</f>
        <v>6 : ...</v>
      </c>
      <c r="E21" s="363"/>
      <c r="F21" s="364"/>
      <c r="G21" s="364"/>
      <c r="H21" s="364"/>
      <c r="I21" s="364"/>
      <c r="J21" s="364"/>
      <c r="K21" s="365"/>
      <c r="L21" s="17"/>
    </row>
    <row r="22" spans="1:12" ht="22.5" customHeight="1">
      <c r="A22" s="369" t="str">
        <f>'1) Contexte'!A21</f>
        <v>3 : Prénom NOM, Fonction</v>
      </c>
      <c r="B22" s="370"/>
      <c r="C22" s="80"/>
      <c r="D22" s="195" t="str">
        <f>'1) Contexte'!A25</f>
        <v>7 : ...</v>
      </c>
      <c r="E22" s="363"/>
      <c r="F22" s="364"/>
      <c r="G22" s="364"/>
      <c r="H22" s="364"/>
      <c r="I22" s="364"/>
      <c r="J22" s="364"/>
      <c r="K22" s="365"/>
      <c r="L22" s="17"/>
    </row>
    <row r="23" spans="1:12" ht="22.5" customHeight="1" thickBot="1">
      <c r="A23" s="371" t="str">
        <f>'1) Contexte'!A22</f>
        <v>4 : Prénom NOM, Fonction</v>
      </c>
      <c r="B23" s="372"/>
      <c r="C23" s="81"/>
      <c r="D23" s="196"/>
      <c r="E23" s="366"/>
      <c r="F23" s="367"/>
      <c r="G23" s="367"/>
      <c r="H23" s="367"/>
      <c r="I23" s="367"/>
      <c r="J23" s="367"/>
      <c r="K23" s="368"/>
      <c r="L23" s="17"/>
    </row>
  </sheetData>
  <sheetProtection/>
  <mergeCells count="61">
    <mergeCell ref="J17:K17"/>
    <mergeCell ref="J18:K18"/>
    <mergeCell ref="C14:F14"/>
    <mergeCell ref="C15:F15"/>
    <mergeCell ref="C16:F16"/>
    <mergeCell ref="J14:K14"/>
    <mergeCell ref="J15:K15"/>
    <mergeCell ref="J16:K16"/>
    <mergeCell ref="C17:F17"/>
    <mergeCell ref="J11:K11"/>
    <mergeCell ref="J12:K12"/>
    <mergeCell ref="J9:K9"/>
    <mergeCell ref="J13:K13"/>
    <mergeCell ref="J10:K10"/>
    <mergeCell ref="C11:F11"/>
    <mergeCell ref="C12:F12"/>
    <mergeCell ref="C13:F13"/>
    <mergeCell ref="C10:F10"/>
    <mergeCell ref="A10:B10"/>
    <mergeCell ref="A11:B11"/>
    <mergeCell ref="A12:B12"/>
    <mergeCell ref="A13:B13"/>
    <mergeCell ref="A14:B14"/>
    <mergeCell ref="C18:F18"/>
    <mergeCell ref="A16:B16"/>
    <mergeCell ref="V6:V7"/>
    <mergeCell ref="Z6:Z7"/>
    <mergeCell ref="A15:B15"/>
    <mergeCell ref="A2:K2"/>
    <mergeCell ref="A3:K3"/>
    <mergeCell ref="D5:F5"/>
    <mergeCell ref="A4:C4"/>
    <mergeCell ref="A5:C5"/>
    <mergeCell ref="D4:F4"/>
    <mergeCell ref="C9:F9"/>
    <mergeCell ref="A6:C6"/>
    <mergeCell ref="D6:F6"/>
    <mergeCell ref="A7:C8"/>
    <mergeCell ref="J8:K8"/>
    <mergeCell ref="D7:K7"/>
    <mergeCell ref="E8:F8"/>
    <mergeCell ref="X6:X7"/>
    <mergeCell ref="O4:V5"/>
    <mergeCell ref="X5:AA5"/>
    <mergeCell ref="T6:T7"/>
    <mergeCell ref="Q6:Q7"/>
    <mergeCell ref="R6:R7"/>
    <mergeCell ref="O6:O7"/>
    <mergeCell ref="S6:S7"/>
    <mergeCell ref="AA6:AA7"/>
    <mergeCell ref="Y6:Y7"/>
    <mergeCell ref="E19:K23"/>
    <mergeCell ref="A20:B20"/>
    <mergeCell ref="A21:B21"/>
    <mergeCell ref="A22:B22"/>
    <mergeCell ref="A23:B23"/>
    <mergeCell ref="U6:U7"/>
    <mergeCell ref="P6:P7"/>
    <mergeCell ref="A17:B17"/>
    <mergeCell ref="A18:B18"/>
    <mergeCell ref="A9:B9"/>
  </mergeCells>
  <printOptions horizontalCentered="1"/>
  <pageMargins left="0.32" right="0.32" top="1.15" bottom="0.59" header="0.29000000000000004" footer="0.29000000000000004"/>
  <pageSetup firstPageNumber="18" useFirstPageNumber="1" horizontalDpi="600" verticalDpi="600" orientation="portrait" paperSize="9" scale="80" r:id="rId2"/>
  <headerFooter alignWithMargins="0">
    <oddHeader>&amp;L© 2009 - G. Farges&amp;RAutodiagnostic basé sur l'EFQM</oddHeader>
    <oddFooter>&amp;LVersion du &amp;D&amp;R&amp;P/&amp;N</oddFooter>
  </headerFooter>
  <drawing r:id="rId1"/>
</worksheet>
</file>

<file path=xl/worksheets/sheet4.xml><?xml version="1.0" encoding="utf-8"?>
<worksheet xmlns="http://schemas.openxmlformats.org/spreadsheetml/2006/main" xmlns:r="http://schemas.openxmlformats.org/officeDocument/2006/relationships">
  <dimension ref="A1:R34"/>
  <sheetViews>
    <sheetView zoomScale="60" zoomScaleNormal="60" zoomScalePageLayoutView="0" workbookViewId="0" topLeftCell="A8">
      <selection activeCell="F24" sqref="F24"/>
    </sheetView>
  </sheetViews>
  <sheetFormatPr defaultColWidth="11.421875" defaultRowHeight="12.75"/>
  <cols>
    <col min="1" max="1" width="32.8515625" style="0" customWidth="1"/>
    <col min="2" max="2" width="76.140625" style="0" customWidth="1"/>
    <col min="3" max="3" width="20.00390625" style="0" customWidth="1"/>
    <col min="4" max="4" width="14.421875" style="0" customWidth="1"/>
    <col min="8" max="8" width="13.140625" style="0" customWidth="1"/>
    <col min="11" max="11" width="19.8515625" style="0" customWidth="1"/>
  </cols>
  <sheetData>
    <row r="1" spans="1:17" s="7" customFormat="1" ht="18" customHeight="1">
      <c r="A1" s="84" t="str">
        <f>'1) Contexte'!C1</f>
        <v>Autodiagnostic :</v>
      </c>
      <c r="B1" s="79" t="s">
        <v>118</v>
      </c>
      <c r="C1" s="79"/>
      <c r="D1" s="112" t="s">
        <v>63</v>
      </c>
      <c r="E1" s="14"/>
      <c r="N1" s="5"/>
      <c r="O1" s="5"/>
      <c r="P1" s="5"/>
      <c r="Q1" s="5"/>
    </row>
    <row r="2" spans="1:17" s="7" customFormat="1" ht="27.75" customHeight="1">
      <c r="A2" s="420" t="str">
        <f>'1) Contexte'!A2:G2</f>
        <v> "Le Système qualité d’après le modèle EFQM ''</v>
      </c>
      <c r="B2" s="402"/>
      <c r="C2" s="402"/>
      <c r="D2" s="421"/>
      <c r="E2" s="14"/>
      <c r="N2" s="5"/>
      <c r="O2" s="5"/>
      <c r="P2" s="5"/>
      <c r="Q2" s="5"/>
    </row>
    <row r="3" spans="1:17" s="7" customFormat="1" ht="18" customHeight="1">
      <c r="A3" s="422" t="str">
        <f>'1) Contexte'!A3:G3</f>
        <v>Avertissement : toute zone blanche peut être remplie ou modifiée. Les données peuvent ensuite être utilisées dans d'autres onglets</v>
      </c>
      <c r="B3" s="405"/>
      <c r="C3" s="405"/>
      <c r="D3" s="423"/>
      <c r="E3" s="15"/>
      <c r="N3" s="5"/>
      <c r="O3" s="5"/>
      <c r="P3" s="5"/>
      <c r="Q3" s="5"/>
    </row>
    <row r="4" spans="1:18" s="7" customFormat="1" ht="19.5" customHeight="1">
      <c r="A4" s="54" t="str">
        <f>'1) Contexte'!B4</f>
        <v>Organisme de formation :  </v>
      </c>
      <c r="B4" s="414" t="str">
        <f>'1) Contexte'!C4</f>
        <v>Organisme</v>
      </c>
      <c r="C4" s="415"/>
      <c r="D4" s="416"/>
      <c r="E4" s="16"/>
      <c r="F4" s="6"/>
      <c r="O4" s="5"/>
      <c r="P4" s="5"/>
      <c r="Q4" s="5"/>
      <c r="R4" s="5"/>
    </row>
    <row r="5" spans="1:18" s="7" customFormat="1" ht="19.5" customHeight="1">
      <c r="A5" s="131" t="str">
        <f>'1) Contexte'!B5</f>
        <v>Date :  </v>
      </c>
      <c r="B5" s="407" t="str">
        <f>'1) Contexte'!C5</f>
        <v>jour, mois, année</v>
      </c>
      <c r="C5" s="408"/>
      <c r="D5" s="409"/>
      <c r="E5" s="16"/>
      <c r="F5" s="6"/>
      <c r="O5" s="5"/>
      <c r="P5" s="5"/>
      <c r="Q5" s="5"/>
      <c r="R5" s="5"/>
    </row>
    <row r="6" spans="1:18" s="7" customFormat="1" ht="34.5" customHeight="1">
      <c r="A6" s="197" t="str">
        <f>'1) Contexte'!B6</f>
        <v>Nom et Fonction du signataire :  </v>
      </c>
      <c r="B6" s="390" t="str">
        <f>'1) Contexte'!C6</f>
        <v>Prénom NOM - Responsable formation</v>
      </c>
      <c r="C6" s="391"/>
      <c r="D6" s="392"/>
      <c r="E6" s="17"/>
      <c r="F6" s="9"/>
      <c r="G6" s="10"/>
      <c r="H6" s="10"/>
      <c r="O6" s="5"/>
      <c r="P6" s="5"/>
      <c r="Q6" s="5"/>
      <c r="R6" s="5"/>
    </row>
    <row r="7" spans="1:4" ht="21" customHeight="1">
      <c r="A7" s="424" t="str">
        <f>'2) Grille d''évaluation'!A8</f>
        <v> Se positionner et agir par rapport  aux 9 critères du référentiel EFQM</v>
      </c>
      <c r="B7" s="425"/>
      <c r="C7" s="95" t="s">
        <v>21</v>
      </c>
      <c r="D7" s="96">
        <f>'3) Résultats'!J8</f>
        <v>0</v>
      </c>
    </row>
    <row r="8" spans="1:4" ht="21" customHeight="1">
      <c r="A8" s="52" t="s">
        <v>39</v>
      </c>
      <c r="B8" s="426" t="s">
        <v>11</v>
      </c>
      <c r="C8" s="427"/>
      <c r="D8" s="428"/>
    </row>
    <row r="9" spans="1:4" ht="21" customHeight="1">
      <c r="A9" s="53" t="str">
        <f>'1) Contexte'!A19</f>
        <v>1 : Prénom NOM, Fonction</v>
      </c>
      <c r="B9" s="97"/>
      <c r="C9" s="98"/>
      <c r="D9" s="99"/>
    </row>
    <row r="10" spans="1:4" ht="21" customHeight="1">
      <c r="A10" s="53" t="str">
        <f>'1) Contexte'!A20</f>
        <v>2 : Prénom NOM, Fonction</v>
      </c>
      <c r="B10" s="97"/>
      <c r="C10" s="98"/>
      <c r="D10" s="99"/>
    </row>
    <row r="11" spans="1:4" ht="21" customHeight="1">
      <c r="A11" s="53" t="str">
        <f>'1) Contexte'!A21</f>
        <v>3 : Prénom NOM, Fonction</v>
      </c>
      <c r="B11" s="97"/>
      <c r="C11" s="98"/>
      <c r="D11" s="99"/>
    </row>
    <row r="12" spans="1:4" ht="21" customHeight="1">
      <c r="A12" s="53" t="str">
        <f>'1) Contexte'!A22</f>
        <v>4 : Prénom NOM, Fonction</v>
      </c>
      <c r="B12" s="97"/>
      <c r="C12" s="98"/>
      <c r="D12" s="99"/>
    </row>
    <row r="13" spans="1:4" ht="21" customHeight="1">
      <c r="A13" s="53" t="str">
        <f>'1) Contexte'!A23</f>
        <v>5 : ...</v>
      </c>
      <c r="B13" s="97"/>
      <c r="C13" s="98"/>
      <c r="D13" s="99"/>
    </row>
    <row r="14" spans="1:4" ht="21" customHeight="1">
      <c r="A14" s="53" t="str">
        <f>'1) Contexte'!A24</f>
        <v>6 : ...</v>
      </c>
      <c r="B14" s="97"/>
      <c r="C14" s="98"/>
      <c r="D14" s="99"/>
    </row>
    <row r="15" spans="1:4" ht="21" customHeight="1">
      <c r="A15" s="53" t="str">
        <f>'1) Contexte'!A25</f>
        <v>7 : ...</v>
      </c>
      <c r="B15" s="97"/>
      <c r="C15" s="98"/>
      <c r="D15" s="99"/>
    </row>
    <row r="16" spans="1:4" ht="21" customHeight="1">
      <c r="A16" s="53"/>
      <c r="B16" s="97"/>
      <c r="C16" s="98"/>
      <c r="D16" s="99"/>
    </row>
    <row r="17" spans="1:4" ht="12.75" customHeight="1">
      <c r="A17" s="83" t="s">
        <v>30</v>
      </c>
      <c r="B17" s="98"/>
      <c r="C17" s="98"/>
      <c r="D17" s="99"/>
    </row>
    <row r="18" spans="1:4" ht="12.75" customHeight="1">
      <c r="A18" s="82"/>
      <c r="B18" s="98"/>
      <c r="C18" s="98"/>
      <c r="D18" s="99"/>
    </row>
    <row r="19" spans="1:4" ht="12.75" customHeight="1">
      <c r="A19" s="82"/>
      <c r="B19" s="98"/>
      <c r="C19" s="98"/>
      <c r="D19" s="99"/>
    </row>
    <row r="20" spans="1:4" ht="12.75" customHeight="1">
      <c r="A20" s="82"/>
      <c r="B20" s="98"/>
      <c r="C20" s="98"/>
      <c r="D20" s="99"/>
    </row>
    <row r="21" spans="1:4" ht="12.75" customHeight="1">
      <c r="A21" s="82"/>
      <c r="B21" s="98"/>
      <c r="C21" s="98"/>
      <c r="D21" s="99"/>
    </row>
    <row r="22" spans="1:4" ht="12.75" customHeight="1">
      <c r="A22" s="82"/>
      <c r="B22" s="98"/>
      <c r="C22" s="98"/>
      <c r="D22" s="99"/>
    </row>
    <row r="23" spans="1:4" ht="12.75" customHeight="1">
      <c r="A23" s="82"/>
      <c r="B23" s="98"/>
      <c r="C23" s="98"/>
      <c r="D23" s="99"/>
    </row>
    <row r="24" spans="1:4" ht="12.75" customHeight="1">
      <c r="A24" s="82"/>
      <c r="B24" s="98"/>
      <c r="C24" s="98"/>
      <c r="D24" s="99"/>
    </row>
    <row r="25" spans="1:4" ht="12.75" customHeight="1">
      <c r="A25" s="82"/>
      <c r="B25" s="98"/>
      <c r="C25" s="98"/>
      <c r="D25" s="99"/>
    </row>
    <row r="26" spans="1:4" ht="12.75" customHeight="1">
      <c r="A26" s="82"/>
      <c r="B26" s="98"/>
      <c r="C26" s="98"/>
      <c r="D26" s="99"/>
    </row>
    <row r="27" spans="1:4" ht="12.75" customHeight="1">
      <c r="A27" s="82"/>
      <c r="B27" s="98"/>
      <c r="C27" s="98"/>
      <c r="D27" s="99"/>
    </row>
    <row r="28" spans="1:4" ht="12.75" customHeight="1">
      <c r="A28" s="82"/>
      <c r="B28" s="98"/>
      <c r="C28" s="98"/>
      <c r="D28" s="99"/>
    </row>
    <row r="29" spans="1:4" ht="12.75" customHeight="1">
      <c r="A29" s="82"/>
      <c r="B29" s="98"/>
      <c r="C29" s="98"/>
      <c r="D29" s="99"/>
    </row>
    <row r="30" spans="1:4" ht="12.75" customHeight="1">
      <c r="A30" s="82"/>
      <c r="B30" s="98"/>
      <c r="C30" s="98"/>
      <c r="D30" s="99"/>
    </row>
    <row r="31" spans="1:4" ht="12.75" customHeight="1">
      <c r="A31" s="82"/>
      <c r="B31" s="98"/>
      <c r="C31" s="98"/>
      <c r="D31" s="99"/>
    </row>
    <row r="32" spans="1:4" ht="12.75" customHeight="1">
      <c r="A32" s="82"/>
      <c r="B32" s="98"/>
      <c r="C32" s="98"/>
      <c r="D32" s="99"/>
    </row>
    <row r="33" spans="1:4" ht="12.75">
      <c r="A33" s="82"/>
      <c r="B33" s="98"/>
      <c r="C33" s="98"/>
      <c r="D33" s="99"/>
    </row>
    <row r="34" spans="1:4" ht="12.75">
      <c r="A34" s="204"/>
      <c r="B34" s="100"/>
      <c r="C34" s="100"/>
      <c r="D34" s="101"/>
    </row>
  </sheetData>
  <sheetProtection/>
  <mergeCells count="7">
    <mergeCell ref="A2:D2"/>
    <mergeCell ref="A3:D3"/>
    <mergeCell ref="A7:B7"/>
    <mergeCell ref="B8:D8"/>
    <mergeCell ref="B4:D4"/>
    <mergeCell ref="B5:D5"/>
    <mergeCell ref="B6:D6"/>
  </mergeCells>
  <printOptions/>
  <pageMargins left="0.39000000000000007" right="0.2" top="0.59" bottom="0.59" header="0.31" footer="0.31"/>
  <pageSetup horizontalDpi="600" verticalDpi="600" orientation="landscape" pageOrder="overThenDown" paperSize="9" scale="90" r:id="rId2"/>
  <headerFooter alignWithMargins="0">
    <oddHeader>&amp;L© 2009 - G. Farges &amp;RAutodiagnostic basé sur l'EFQM</oddHeader>
    <oddFooter>&amp;L&amp;9Version du &amp;D&amp;R&amp;P/&amp;N</oddFooter>
  </headerFooter>
  <drawing r:id="rId1"/>
</worksheet>
</file>

<file path=xl/worksheets/sheet5.xml><?xml version="1.0" encoding="utf-8"?>
<worksheet xmlns="http://schemas.openxmlformats.org/spreadsheetml/2006/main" xmlns:r="http://schemas.openxmlformats.org/officeDocument/2006/relationships">
  <dimension ref="A1:Q53"/>
  <sheetViews>
    <sheetView zoomScalePageLayoutView="0" workbookViewId="0" topLeftCell="A1">
      <selection activeCell="C13" sqref="C13"/>
    </sheetView>
  </sheetViews>
  <sheetFormatPr defaultColWidth="11.421875" defaultRowHeight="12.75"/>
  <cols>
    <col min="1" max="1" width="31.140625" style="0" customWidth="1"/>
    <col min="2" max="2" width="54.00390625" style="0" customWidth="1"/>
    <col min="3" max="3" width="21.28125" style="0" customWidth="1"/>
    <col min="4" max="4" width="30.28125" style="0" customWidth="1"/>
  </cols>
  <sheetData>
    <row r="1" spans="1:16" s="7" customFormat="1" ht="18" customHeight="1">
      <c r="A1" s="222" t="str">
        <f>'1) Contexte'!C1</f>
        <v>Autodiagnostic :</v>
      </c>
      <c r="B1" s="193" t="s">
        <v>10</v>
      </c>
      <c r="C1" s="194" t="s">
        <v>63</v>
      </c>
      <c r="D1" s="14"/>
      <c r="M1" s="5"/>
      <c r="N1" s="5"/>
      <c r="O1" s="5"/>
      <c r="P1" s="5"/>
    </row>
    <row r="2" spans="1:16" s="7" customFormat="1" ht="30.75" customHeight="1">
      <c r="A2" s="431" t="str">
        <f>'1) Contexte'!A2:G2</f>
        <v> "Le Système qualité d’après le modèle EFQM ''</v>
      </c>
      <c r="B2" s="432"/>
      <c r="C2" s="433"/>
      <c r="D2" s="14"/>
      <c r="M2" s="5"/>
      <c r="N2" s="5"/>
      <c r="O2" s="5"/>
      <c r="P2" s="5"/>
    </row>
    <row r="3" spans="1:16" s="7" customFormat="1" ht="18.75" customHeight="1">
      <c r="A3" s="434" t="str">
        <f>'1) Contexte'!A3:G3</f>
        <v>Avertissement : toute zone blanche peut être remplie ou modifiée. Les données peuvent ensuite être utilisées dans d'autres onglets</v>
      </c>
      <c r="B3" s="435"/>
      <c r="C3" s="436"/>
      <c r="D3" s="15"/>
      <c r="M3" s="5"/>
      <c r="N3" s="5"/>
      <c r="O3" s="5"/>
      <c r="P3" s="5"/>
    </row>
    <row r="4" spans="1:17" s="7" customFormat="1" ht="19.5" customHeight="1">
      <c r="A4" s="223" t="str">
        <f>'1) Contexte'!B4</f>
        <v>Organisme de formation :  </v>
      </c>
      <c r="B4" s="286" t="str">
        <f>'1) Contexte'!C4</f>
        <v>Organisme</v>
      </c>
      <c r="C4" s="224" t="s">
        <v>12</v>
      </c>
      <c r="D4" s="16"/>
      <c r="E4" s="6"/>
      <c r="N4" s="5"/>
      <c r="O4" s="5"/>
      <c r="P4" s="5"/>
      <c r="Q4" s="5"/>
    </row>
    <row r="5" spans="1:17" s="7" customFormat="1" ht="19.5" customHeight="1">
      <c r="A5" s="225" t="str">
        <f>'1) Contexte'!B5</f>
        <v>Date :  </v>
      </c>
      <c r="B5" s="287" t="str">
        <f>'1) Contexte'!C5</f>
        <v>jour, mois, année</v>
      </c>
      <c r="C5" s="226"/>
      <c r="D5" s="16"/>
      <c r="E5" s="6"/>
      <c r="N5" s="5"/>
      <c r="O5" s="5"/>
      <c r="P5" s="5"/>
      <c r="Q5" s="5"/>
    </row>
    <row r="6" spans="1:17" s="7" customFormat="1" ht="19.5" customHeight="1">
      <c r="A6" s="227" t="str">
        <f>'1) Contexte'!B6</f>
        <v>Nom et Fonction du signataire :  </v>
      </c>
      <c r="B6" s="288" t="str">
        <f>'1) Contexte'!C6</f>
        <v>Prénom NOM - Responsable formation</v>
      </c>
      <c r="C6" s="228"/>
      <c r="D6" s="17"/>
      <c r="E6" s="9"/>
      <c r="F6" s="10"/>
      <c r="G6" s="10"/>
      <c r="N6" s="5"/>
      <c r="O6" s="5"/>
      <c r="P6" s="5"/>
      <c r="Q6" s="5"/>
    </row>
    <row r="7" spans="1:3" ht="15" customHeight="1">
      <c r="A7" s="229" t="s">
        <v>25</v>
      </c>
      <c r="B7" s="429"/>
      <c r="C7" s="430"/>
    </row>
    <row r="8" spans="1:3" ht="15" customHeight="1">
      <c r="A8" s="230"/>
      <c r="B8" s="21"/>
      <c r="C8" s="231"/>
    </row>
    <row r="9" spans="1:3" ht="15" customHeight="1">
      <c r="A9" s="232"/>
      <c r="B9" s="22"/>
      <c r="C9" s="233"/>
    </row>
    <row r="10" spans="1:3" ht="15" customHeight="1">
      <c r="A10" s="232"/>
      <c r="B10" s="22"/>
      <c r="C10" s="233"/>
    </row>
    <row r="11" spans="1:3" ht="15" customHeight="1">
      <c r="A11" s="232"/>
      <c r="B11" s="85"/>
      <c r="C11" s="234"/>
    </row>
    <row r="12" spans="1:3" ht="15" customHeight="1">
      <c r="A12" s="232"/>
      <c r="B12" s="85"/>
      <c r="C12" s="234"/>
    </row>
    <row r="13" spans="1:3" ht="15" customHeight="1">
      <c r="A13" s="232"/>
      <c r="B13" s="85"/>
      <c r="C13" s="234"/>
    </row>
    <row r="14" spans="1:3" ht="15" customHeight="1">
      <c r="A14" s="235"/>
      <c r="B14" s="86"/>
      <c r="C14" s="236"/>
    </row>
    <row r="15" spans="1:3" ht="15" customHeight="1">
      <c r="A15" s="229" t="s">
        <v>26</v>
      </c>
      <c r="B15" s="20"/>
      <c r="C15" s="237"/>
    </row>
    <row r="16" spans="1:3" ht="15" customHeight="1">
      <c r="A16" s="230"/>
      <c r="B16" s="87"/>
      <c r="C16" s="238"/>
    </row>
    <row r="17" spans="1:3" ht="15" customHeight="1">
      <c r="A17" s="232"/>
      <c r="B17" s="85"/>
      <c r="C17" s="234"/>
    </row>
    <row r="18" spans="1:3" ht="15" customHeight="1">
      <c r="A18" s="232"/>
      <c r="B18" s="85"/>
      <c r="C18" s="234"/>
    </row>
    <row r="19" spans="1:3" ht="15" customHeight="1">
      <c r="A19" s="232"/>
      <c r="B19" s="85"/>
      <c r="C19" s="234"/>
    </row>
    <row r="20" spans="1:3" ht="15" customHeight="1">
      <c r="A20" s="232"/>
      <c r="B20" s="85"/>
      <c r="C20" s="234"/>
    </row>
    <row r="21" spans="1:3" ht="15" customHeight="1">
      <c r="A21" s="232"/>
      <c r="B21" s="85"/>
      <c r="C21" s="234"/>
    </row>
    <row r="22" spans="1:3" ht="15" customHeight="1">
      <c r="A22" s="232"/>
      <c r="B22" s="85"/>
      <c r="C22" s="234"/>
    </row>
    <row r="23" spans="1:3" ht="15" customHeight="1">
      <c r="A23" s="232"/>
      <c r="B23" s="85"/>
      <c r="C23" s="234"/>
    </row>
    <row r="24" spans="1:3" ht="15" customHeight="1">
      <c r="A24" s="232"/>
      <c r="B24" s="85"/>
      <c r="C24" s="234"/>
    </row>
    <row r="25" spans="1:3" ht="15" customHeight="1">
      <c r="A25" s="232"/>
      <c r="B25" s="85"/>
      <c r="C25" s="234"/>
    </row>
    <row r="26" spans="1:3" ht="15" customHeight="1">
      <c r="A26" s="232"/>
      <c r="B26" s="85"/>
      <c r="C26" s="234"/>
    </row>
    <row r="27" spans="1:3" ht="15" customHeight="1">
      <c r="A27" s="232"/>
      <c r="B27" s="85"/>
      <c r="C27" s="234"/>
    </row>
    <row r="28" spans="1:3" ht="15" customHeight="1">
      <c r="A28" s="232"/>
      <c r="B28" s="85"/>
      <c r="C28" s="234"/>
    </row>
    <row r="29" spans="1:3" ht="15" customHeight="1">
      <c r="A29" s="232"/>
      <c r="B29" s="85"/>
      <c r="C29" s="234"/>
    </row>
    <row r="30" spans="1:3" ht="15" customHeight="1">
      <c r="A30" s="232"/>
      <c r="B30" s="85"/>
      <c r="C30" s="234"/>
    </row>
    <row r="31" spans="1:3" ht="15" customHeight="1">
      <c r="A31" s="232"/>
      <c r="B31" s="85"/>
      <c r="C31" s="234"/>
    </row>
    <row r="32" spans="1:3" ht="15" customHeight="1">
      <c r="A32" s="235"/>
      <c r="B32" s="86"/>
      <c r="C32" s="236"/>
    </row>
    <row r="33" spans="1:3" ht="15" customHeight="1">
      <c r="A33" s="229" t="s">
        <v>27</v>
      </c>
      <c r="B33" s="20"/>
      <c r="C33" s="237"/>
    </row>
    <row r="34" spans="1:3" ht="15" customHeight="1">
      <c r="A34" s="230"/>
      <c r="B34" s="87"/>
      <c r="C34" s="238"/>
    </row>
    <row r="35" spans="1:3" ht="15" customHeight="1">
      <c r="A35" s="232"/>
      <c r="B35" s="85"/>
      <c r="C35" s="234"/>
    </row>
    <row r="36" spans="1:3" ht="15" customHeight="1">
      <c r="A36" s="232"/>
      <c r="B36" s="85"/>
      <c r="C36" s="234"/>
    </row>
    <row r="37" spans="1:3" ht="15" customHeight="1">
      <c r="A37" s="232"/>
      <c r="B37" s="85"/>
      <c r="C37" s="234"/>
    </row>
    <row r="38" spans="1:3" ht="15" customHeight="1">
      <c r="A38" s="232"/>
      <c r="B38" s="85"/>
      <c r="C38" s="234"/>
    </row>
    <row r="39" spans="1:3" ht="15" customHeight="1">
      <c r="A39" s="232"/>
      <c r="B39" s="85"/>
      <c r="C39" s="234"/>
    </row>
    <row r="40" spans="1:3" ht="15" customHeight="1">
      <c r="A40" s="232"/>
      <c r="B40" s="85"/>
      <c r="C40" s="234"/>
    </row>
    <row r="41" spans="1:3" ht="15" customHeight="1">
      <c r="A41" s="232"/>
      <c r="B41" s="85"/>
      <c r="C41" s="234"/>
    </row>
    <row r="42" spans="1:3" ht="15" customHeight="1">
      <c r="A42" s="235"/>
      <c r="B42" s="86"/>
      <c r="C42" s="236"/>
    </row>
    <row r="43" spans="1:3" ht="15" customHeight="1">
      <c r="A43" s="229" t="s">
        <v>28</v>
      </c>
      <c r="B43" s="20"/>
      <c r="C43" s="237"/>
    </row>
    <row r="44" spans="1:3" ht="15" customHeight="1">
      <c r="A44" s="230"/>
      <c r="B44" s="87"/>
      <c r="C44" s="238"/>
    </row>
    <row r="45" spans="1:3" ht="15" customHeight="1">
      <c r="A45" s="232"/>
      <c r="B45" s="85"/>
      <c r="C45" s="234"/>
    </row>
    <row r="46" spans="1:3" ht="15" customHeight="1">
      <c r="A46" s="232"/>
      <c r="B46" s="85"/>
      <c r="C46" s="234"/>
    </row>
    <row r="47" spans="1:3" ht="15" customHeight="1">
      <c r="A47" s="232"/>
      <c r="B47" s="85"/>
      <c r="C47" s="234"/>
    </row>
    <row r="48" spans="1:3" ht="15" customHeight="1">
      <c r="A48" s="232"/>
      <c r="B48" s="85"/>
      <c r="C48" s="234"/>
    </row>
    <row r="49" spans="1:3" ht="15" customHeight="1">
      <c r="A49" s="232"/>
      <c r="B49" s="85"/>
      <c r="C49" s="234"/>
    </row>
    <row r="50" spans="1:3" ht="15" customHeight="1">
      <c r="A50" s="232"/>
      <c r="B50" s="85"/>
      <c r="C50" s="234"/>
    </row>
    <row r="51" spans="1:3" ht="15" customHeight="1">
      <c r="A51" s="232"/>
      <c r="B51" s="85"/>
      <c r="C51" s="234"/>
    </row>
    <row r="52" spans="1:3" ht="15" customHeight="1">
      <c r="A52" s="232"/>
      <c r="B52" s="85"/>
      <c r="C52" s="234"/>
    </row>
    <row r="53" spans="1:3" ht="15" customHeight="1" thickBot="1">
      <c r="A53" s="239"/>
      <c r="B53" s="240"/>
      <c r="C53" s="241"/>
    </row>
  </sheetData>
  <sheetProtection/>
  <mergeCells count="3">
    <mergeCell ref="B7:C7"/>
    <mergeCell ref="A2:C2"/>
    <mergeCell ref="A3:C3"/>
  </mergeCells>
  <printOptions/>
  <pageMargins left="0.2755905511811024" right="0.4330708661417323" top="0.5905511811023623" bottom="0.5905511811023623" header="0.2362204724409449" footer="0.1968503937007874"/>
  <pageSetup horizontalDpi="600" verticalDpi="600" orientation="portrait" paperSize="9" scale="90" r:id="rId2"/>
  <headerFooter alignWithMargins="0">
    <oddHeader>&amp;L© 2009 - G. Farges &amp;RAutodiagnostic basé sur EFQM</oddHeader>
    <oddFooter>&amp;LVersion du &amp;D&amp;R&amp;P/&amp;N</oddFooter>
  </headerFooter>
  <drawing r:id="rId1"/>
</worksheet>
</file>

<file path=xl/worksheets/sheet6.xml><?xml version="1.0" encoding="utf-8"?>
<worksheet xmlns="http://schemas.openxmlformats.org/spreadsheetml/2006/main" xmlns:r="http://schemas.openxmlformats.org/officeDocument/2006/relationships">
  <dimension ref="A5:H31"/>
  <sheetViews>
    <sheetView showGridLines="0" zoomScalePageLayoutView="0" workbookViewId="0" topLeftCell="A1">
      <selection activeCell="C6" sqref="C6"/>
    </sheetView>
  </sheetViews>
  <sheetFormatPr defaultColWidth="11.421875" defaultRowHeight="12.75"/>
  <sheetData>
    <row r="5" spans="4:8" ht="26.25">
      <c r="D5" s="437" t="s">
        <v>197</v>
      </c>
      <c r="E5" s="437"/>
      <c r="F5" s="437"/>
      <c r="G5" s="437"/>
      <c r="H5" s="437"/>
    </row>
    <row r="28" spans="5:6" ht="12.75">
      <c r="E28" s="293" t="s">
        <v>196</v>
      </c>
      <c r="F28" s="293"/>
    </row>
    <row r="31" spans="1:2" ht="12.75">
      <c r="A31" t="s">
        <v>195</v>
      </c>
      <c r="B31" t="s">
        <v>194</v>
      </c>
    </row>
  </sheetData>
  <sheetProtection/>
  <mergeCells count="1">
    <mergeCell ref="D5:H5"/>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TAMAMES</dc:creator>
  <cp:keywords/>
  <dc:description/>
  <cp:lastModifiedBy>Your User Name</cp:lastModifiedBy>
  <cp:lastPrinted>2009-12-05T13:18:27Z</cp:lastPrinted>
  <dcterms:created xsi:type="dcterms:W3CDTF">2004-01-18T21:06:38Z</dcterms:created>
  <dcterms:modified xsi:type="dcterms:W3CDTF">2010-01-22T03:13:33Z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